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7680" windowHeight="8805" tabRatio="543" activeTab="0"/>
  </bookViews>
  <sheets>
    <sheet name="Приложение 3" sheetId="1" r:id="rId1"/>
  </sheets>
  <definedNames>
    <definedName name="Z_145FFF00_40EB_11DC_98F3_0050BABEE38C_.wvu.PrintArea" localSheetId="0" hidden="1">'Приложение 3'!$A$3:$P$82</definedName>
    <definedName name="Z_145FFF00_40EB_11DC_98F3_0050BABEE38C_.wvu.PrintTitles" localSheetId="0" hidden="1">'Приложение 3'!$3:$4</definedName>
    <definedName name="Z_B7926443_CE64_488A_A160_AF8D728AAC1A_.wvu.PrintArea" localSheetId="0" hidden="1">'Приложение 3'!$A$3:$P$82</definedName>
    <definedName name="Z_B7926443_CE64_488A_A160_AF8D728AAC1A_.wvu.PrintTitles" localSheetId="0" hidden="1">'Приложение 3'!$3:$4</definedName>
    <definedName name="Z_C046EB97_7604_4144_85DD_726CB8EC202B_.wvu.PrintArea" localSheetId="0" hidden="1">'Приложение 3'!$A$3:$P$82</definedName>
    <definedName name="Z_C046EB97_7604_4144_85DD_726CB8EC202B_.wvu.PrintTitles" localSheetId="0" hidden="1">'Приложение 3'!$3:$4</definedName>
    <definedName name="_xlnm.Print_Titles" localSheetId="0">'Приложение 3'!$3:$4</definedName>
    <definedName name="_xlnm.Print_Area" localSheetId="0">'Приложение 3'!$A$1:$R$147</definedName>
  </definedNames>
  <calcPr fullCalcOnLoad="1"/>
</workbook>
</file>

<file path=xl/sharedStrings.xml><?xml version="1.0" encoding="utf-8"?>
<sst xmlns="http://schemas.openxmlformats.org/spreadsheetml/2006/main" count="222" uniqueCount="125">
  <si>
    <t>Сроки реализации</t>
  </si>
  <si>
    <t>Период</t>
  </si>
  <si>
    <t>всего</t>
  </si>
  <si>
    <t>2. Сельское хозяйство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</si>
  <si>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</si>
  <si>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</si>
  <si>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</si>
  <si>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>3.2.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</si>
  <si>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</si>
  <si>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</si>
  <si>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Программе</t>
  </si>
  <si>
    <t>Новые рабочие места, чел.</t>
  </si>
  <si>
    <t>Налоговые поступления в консолидированный бюджет области, млн. руб.</t>
  </si>
  <si>
    <t>Отрасль</t>
  </si>
  <si>
    <t>3.3.</t>
  </si>
  <si>
    <t>3.4.</t>
  </si>
  <si>
    <t>Минсельхозпрод</t>
  </si>
  <si>
    <t>1. Промышленность</t>
  </si>
  <si>
    <t>Животноводство</t>
  </si>
  <si>
    <t>3.5.</t>
  </si>
  <si>
    <t>Торговля</t>
  </si>
  <si>
    <t>Реконструкция магазина в р.п.Варнавино</t>
  </si>
  <si>
    <t>Строительство магазина промышленных товаров в р.п.Варнавино</t>
  </si>
  <si>
    <t>Производство тары из отходов лесопереработки</t>
  </si>
  <si>
    <t>Реконструкция здания и открытие магазина</t>
  </si>
  <si>
    <t>Открытие лесоперерабатывающего производства</t>
  </si>
  <si>
    <t>Строительство магазина</t>
  </si>
  <si>
    <t>Растениеводство</t>
  </si>
  <si>
    <t>Выращивание картофеля</t>
  </si>
  <si>
    <t>Модернизация действующего производства</t>
  </si>
  <si>
    <t>№
п/п</t>
  </si>
  <si>
    <t>Наименование проекта / мероприятия</t>
  </si>
  <si>
    <t>Ответственный от Правительства области</t>
  </si>
  <si>
    <t>Объём финансирования,
млн. руб.</t>
  </si>
  <si>
    <t>Всего,
в т.ч.</t>
  </si>
  <si>
    <t>Федеральный
бюджет</t>
  </si>
  <si>
    <t>Областной
бюджет</t>
  </si>
  <si>
    <t>Местный
бюджет</t>
  </si>
  <si>
    <t>Собственные
средства</t>
  </si>
  <si>
    <t>Привлечённые
средства</t>
  </si>
  <si>
    <t>Ожидаемые результаты от реализации проектов / мероприятий</t>
  </si>
  <si>
    <t>Объём отгруженной продукции,
млн. руб.</t>
  </si>
  <si>
    <t>Объём оборота розничной торговли и общественного питания, млн. руб.</t>
  </si>
  <si>
    <t>2.3.</t>
  </si>
  <si>
    <t>2.4.</t>
  </si>
  <si>
    <t>2.5.</t>
  </si>
  <si>
    <t>2.6.</t>
  </si>
  <si>
    <t>Разведение крупного рогатого скота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</si>
  <si>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</si>
  <si>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Приложение 3</t>
  </si>
  <si>
    <t>2.8.</t>
  </si>
  <si>
    <t>Птицеводство</t>
  </si>
  <si>
    <t>Разведение домашней птицы</t>
  </si>
  <si>
    <t>3.1.</t>
  </si>
  <si>
    <t>Министерство промышленности, торговли и предпринимательства</t>
  </si>
  <si>
    <t>Промышленность строительных материалов</t>
  </si>
  <si>
    <t>Предполагаемый уровень среднемесячной заработной платы работников предприятия, руб. (оценка)</t>
  </si>
  <si>
    <t>Наименование хозяйствующего субъекта (с указанием типа - крупное, среднее, малое, ИП) / наименование поселения</t>
  </si>
  <si>
    <t>ООО "Агростандарт" / малое / Богородский сельский совет</t>
  </si>
  <si>
    <t>ООО "ВЗЭМИ" / малое / Варнавинский поселковый совет</t>
  </si>
  <si>
    <t>ООО "Ветлужское" / малое / Богородский сельский совет</t>
  </si>
  <si>
    <t>ИП Пугачев О.Б. / ИП / Богородский сельский совет</t>
  </si>
  <si>
    <t>Производство столярных изделий</t>
  </si>
  <si>
    <t>ИП Молев И.Е. / ИП / Варнавинский поселковый совет</t>
  </si>
  <si>
    <t>1.1.</t>
  </si>
  <si>
    <t>1.2.</t>
  </si>
  <si>
    <t>1.3.</t>
  </si>
  <si>
    <t>1.5.</t>
  </si>
  <si>
    <t>КФХ "Мухин А.П." / КФХ / Богородский сельский совет</t>
  </si>
  <si>
    <t>КФХ "Рошка С.А." / КФХ / Богородский сельский совет</t>
  </si>
  <si>
    <t>КФХ "Албаков Н.Х." / КФХ / Шудский сельский совет</t>
  </si>
  <si>
    <t>Разведение крупного рогатого скота красной горбатовской породы</t>
  </si>
  <si>
    <t>КФХ "Григорьев И.А." / КФХ / Восходовский сельский совет</t>
  </si>
  <si>
    <t>КФХ "Уставщикова С.Н." / КФХ / Богородский сельский совет</t>
  </si>
  <si>
    <t>ИП Джафаров И.Д.о / ИП / Варнавинский поселковый совет</t>
  </si>
  <si>
    <t>ИП Носов В.В. / ИП / Варнавинский поселковый совет</t>
  </si>
  <si>
    <t>ИП Нигматуллин Р.Я. / ИП / Варнавинский поселковый совет</t>
  </si>
  <si>
    <t>ИП Макарова Н.Ю. / ИП /Варнавинский поселковый совет</t>
  </si>
  <si>
    <t>Предоставление услуг парикмахерскими и салонами красоты</t>
  </si>
  <si>
    <t>Открытие парикмахерской "Твой день"</t>
  </si>
  <si>
    <t>Розничная торговля</t>
  </si>
  <si>
    <t>Общественное питание</t>
  </si>
  <si>
    <t>ИП Дурандин В.Е. / ИП / Варнавинский поселковый совет</t>
  </si>
  <si>
    <t>Реконструкция магазина "Крон" в р.п.Варнавино</t>
  </si>
  <si>
    <t>Производство электрооборудования</t>
  </si>
  <si>
    <t>ПО "Варнавинский хлебозавод" / малое / Варнавинский поселковый совет</t>
  </si>
  <si>
    <t>Итого по торговле, общественному питанию, платным услугам</t>
  </si>
  <si>
    <t>ПРОВЕРКА</t>
  </si>
  <si>
    <t>Лесоперерабатывающая промышленность</t>
  </si>
  <si>
    <t>КФХ Соколов В.В./ИП/Михаленинский сельсовет</t>
  </si>
  <si>
    <t>Выращивание и откорм молодняка КРС на мясо</t>
  </si>
  <si>
    <t>Производство овощей закрытого грунта</t>
  </si>
  <si>
    <t>ИП Мишукова Л.Б./ИП/Варнавинский поселковый совет</t>
  </si>
  <si>
    <t>Развитие предприятия общественного питания кафе "Трапеза"</t>
  </si>
  <si>
    <t>ИП Исраэлян М.С./Варнавинский поселковый совет</t>
  </si>
  <si>
    <t>Растениеводство, Животноводство</t>
  </si>
  <si>
    <t>Разведение КРС, выращивание и заготовка кормов</t>
  </si>
  <si>
    <t>ООО "Агроторг"/ Варнавинский поссовет</t>
  </si>
  <si>
    <t>Открытие магазина "Пятерочка"</t>
  </si>
  <si>
    <t>ИП Цогаева Н.В./Варнавинский поссовет</t>
  </si>
  <si>
    <t>Открытие магазина "Скоба"</t>
  </si>
  <si>
    <t>1.4.</t>
  </si>
  <si>
    <t>2015-2020</t>
  </si>
  <si>
    <t>2012-2020</t>
  </si>
  <si>
    <t>2016-2020</t>
  </si>
  <si>
    <t>2014-2020</t>
  </si>
  <si>
    <t>2013-2020</t>
  </si>
  <si>
    <t>2017-2020</t>
  </si>
  <si>
    <t>2018-2020</t>
  </si>
  <si>
    <t>ИП Басов С.В.</t>
  </si>
  <si>
    <t>Производство металлопрофиля</t>
  </si>
  <si>
    <t>3.6</t>
  </si>
  <si>
    <t>КФХ Буровин В.Г./Богородский сельсовет</t>
  </si>
  <si>
    <t>Перечень проектов (мероприятий) программы развития производительных сил
Варнавинского муниципального района на 2019-2020 годы</t>
  </si>
  <si>
    <t>ИП Джафаров Р.Б.о / ИП / Варнавинский поселковый совет</t>
  </si>
  <si>
    <t>1.6</t>
  </si>
  <si>
    <t>1.7</t>
  </si>
  <si>
    <t>ООО "Варнава Ветлужская лесная артель"</t>
  </si>
  <si>
    <t>2.1.</t>
  </si>
  <si>
    <t>2.2.</t>
  </si>
  <si>
    <t>2.7.</t>
  </si>
  <si>
    <t>3.7.</t>
  </si>
  <si>
    <t>3.8.</t>
  </si>
  <si>
    <t>3.9.</t>
  </si>
  <si>
    <t>3.10.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</si>
</sst>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3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20"/>
      <color indexed="22"/>
      <name val="Times New Roman"/>
      <family val="1"/>
    </font>
    <font>
      <i/>
      <sz val="20"/>
      <color indexed="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i/>
      <sz val="20"/>
      <color indexed="2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6" borderId="1" applyNumberFormat="0" applyAlignment="0" applyProtection="0"/>
    <xf numFmtId="0" fontId="25" fillId="4" borderId="2" applyNumberFormat="0" applyAlignment="0" applyProtection="0"/>
    <xf numFmtId="0" fontId="26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30" fillId="11" borderId="7" applyNumberFormat="0" applyAlignment="0" applyProtection="0"/>
    <xf numFmtId="0" fontId="31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119">
    <xf numFmtId="0" fontId="0" fillId="0" borderId="0" xfId="0" applyAlignment="1">
      <alignment/>
    </xf>
    <xf numFmtId="3" fontId="7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>
      <alignment/>
      <protection/>
    </xf>
    <xf numFmtId="0" fontId="10" fillId="0" borderId="10" xfId="54" applyFont="1" applyFill="1" applyBorder="1" applyAlignment="1">
      <alignment/>
      <protection/>
    </xf>
    <xf numFmtId="0" fontId="10" fillId="0" borderId="11" xfId="54" applyFont="1" applyFill="1" applyBorder="1">
      <alignment/>
      <protection/>
    </xf>
    <xf numFmtId="0" fontId="10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185" fontId="5" fillId="0" borderId="10" xfId="54" applyNumberFormat="1" applyFont="1" applyFill="1" applyBorder="1" applyAlignment="1">
      <alignment horizontal="right" vertical="center" wrapText="1"/>
      <protection/>
    </xf>
    <xf numFmtId="178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78" fontId="5" fillId="0" borderId="10" xfId="54" applyNumberFormat="1" applyFont="1" applyFill="1" applyBorder="1">
      <alignment/>
      <protection/>
    </xf>
    <xf numFmtId="10" fontId="10" fillId="0" borderId="10" xfId="59" applyNumberFormat="1" applyFont="1" applyFill="1" applyBorder="1" applyAlignment="1">
      <alignment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4" applyNumberFormat="1" applyFont="1" applyFill="1" applyBorder="1" applyAlignment="1">
      <alignment horizontal="center" vertical="center" textRotation="90" wrapText="1"/>
      <protection/>
    </xf>
    <xf numFmtId="4" fontId="5" fillId="0" borderId="10" xfId="54" applyNumberFormat="1" applyFont="1" applyFill="1" applyBorder="1" applyAlignment="1">
      <alignment horizontal="center" vertical="center" textRotation="90" wrapText="1"/>
      <protection/>
    </xf>
    <xf numFmtId="0" fontId="5" fillId="4" borderId="10" xfId="54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 wrapText="1"/>
      <protection/>
    </xf>
    <xf numFmtId="4" fontId="5" fillId="4" borderId="10" xfId="54" applyNumberFormat="1" applyFont="1" applyFill="1" applyBorder="1" applyAlignment="1">
      <alignment horizontal="center" vertical="center" wrapText="1"/>
      <protection/>
    </xf>
    <xf numFmtId="3" fontId="5" fillId="4" borderId="10" xfId="54" applyNumberFormat="1" applyFont="1" applyFill="1" applyBorder="1" applyAlignment="1">
      <alignment horizontal="center" vertical="center" wrapText="1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>
      <alignment/>
      <protection/>
    </xf>
    <xf numFmtId="0" fontId="17" fillId="0" borderId="10" xfId="0" applyFont="1" applyBorder="1" applyAlignment="1">
      <alignment horizontal="center" vertical="center" textRotation="90" wrapText="1"/>
    </xf>
    <xf numFmtId="185" fontId="18" fillId="0" borderId="10" xfId="53" applyNumberFormat="1" applyFont="1" applyFill="1" applyBorder="1" applyAlignment="1">
      <alignment horizontal="center" vertical="center" textRotation="90" wrapText="1"/>
      <protection/>
    </xf>
    <xf numFmtId="0" fontId="18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4" fontId="4" fillId="7" borderId="10" xfId="54" applyNumberFormat="1" applyFont="1" applyFill="1" applyBorder="1" applyAlignment="1">
      <alignment horizontal="center" vertical="center" wrapText="1"/>
      <protection/>
    </xf>
    <xf numFmtId="0" fontId="4" fillId="7" borderId="10" xfId="54" applyFont="1" applyFill="1" applyBorder="1" applyAlignment="1">
      <alignment horizontal="center" vertical="center" wrapText="1"/>
      <protection/>
    </xf>
    <xf numFmtId="3" fontId="4" fillId="7" borderId="10" xfId="54" applyNumberFormat="1" applyFont="1" applyFill="1" applyBorder="1" applyAlignment="1">
      <alignment horizontal="center" vertical="center" wrapText="1"/>
      <protection/>
    </xf>
    <xf numFmtId="10" fontId="10" fillId="7" borderId="10" xfId="59" applyNumberFormat="1" applyFont="1" applyFill="1" applyBorder="1" applyAlignment="1">
      <alignment/>
    </xf>
    <xf numFmtId="0" fontId="10" fillId="7" borderId="10" xfId="54" applyFont="1" applyFill="1" applyBorder="1" applyAlignment="1">
      <alignment vertical="center"/>
      <protection/>
    </xf>
    <xf numFmtId="3" fontId="16" fillId="7" borderId="10" xfId="54" applyNumberFormat="1" applyFont="1" applyFill="1" applyBorder="1" applyAlignment="1">
      <alignment horizontal="center" vertical="center" wrapText="1"/>
      <protection/>
    </xf>
    <xf numFmtId="3" fontId="7" fillId="7" borderId="10" xfId="54" applyNumberFormat="1" applyFont="1" applyFill="1" applyBorder="1" applyAlignment="1">
      <alignment/>
      <protection/>
    </xf>
    <xf numFmtId="1" fontId="4" fillId="7" borderId="10" xfId="54" applyNumberFormat="1" applyFont="1" applyFill="1" applyBorder="1" applyAlignment="1">
      <alignment horizontal="center" vertical="center" wrapText="1"/>
      <protection/>
    </xf>
    <xf numFmtId="2" fontId="4" fillId="7" borderId="10" xfId="54" applyNumberFormat="1" applyFont="1" applyFill="1" applyBorder="1" applyAlignment="1">
      <alignment horizontal="center" vertical="center" wrapText="1"/>
      <protection/>
    </xf>
    <xf numFmtId="0" fontId="10" fillId="7" borderId="10" xfId="54" applyFont="1" applyFill="1" applyBorder="1">
      <alignment/>
      <protection/>
    </xf>
    <xf numFmtId="0" fontId="4" fillId="7" borderId="10" xfId="54" applyFont="1" applyFill="1" applyBorder="1" applyAlignment="1">
      <alignment horizontal="center" vertical="center"/>
      <protection/>
    </xf>
    <xf numFmtId="4" fontId="4" fillId="0" borderId="10" xfId="54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14" fillId="7" borderId="10" xfId="54" applyNumberFormat="1" applyFont="1" applyFill="1" applyBorder="1" applyAlignment="1">
      <alignment horizontal="center" vertical="center" wrapText="1"/>
      <protection/>
    </xf>
    <xf numFmtId="3" fontId="15" fillId="0" borderId="10" xfId="54" applyNumberFormat="1" applyFont="1" applyFill="1" applyBorder="1" applyAlignment="1">
      <alignment horizontal="center" vertical="center" wrapText="1"/>
      <protection/>
    </xf>
    <xf numFmtId="3" fontId="20" fillId="7" borderId="10" xfId="54" applyNumberFormat="1" applyFont="1" applyFill="1" applyBorder="1" applyAlignment="1">
      <alignment horizontal="center" vertical="center" wrapText="1"/>
      <protection/>
    </xf>
    <xf numFmtId="4" fontId="14" fillId="7" borderId="10" xfId="54" applyNumberFormat="1" applyFont="1" applyFill="1" applyBorder="1" applyAlignment="1">
      <alignment horizontal="center" vertical="center" wrapText="1"/>
      <protection/>
    </xf>
    <xf numFmtId="4" fontId="15" fillId="0" borderId="10" xfId="54" applyNumberFormat="1" applyFont="1" applyFill="1" applyBorder="1" applyAlignment="1">
      <alignment horizontal="center" vertical="center" wrapText="1"/>
      <protection/>
    </xf>
    <xf numFmtId="3" fontId="21" fillId="7" borderId="10" xfId="54" applyNumberFormat="1" applyFont="1" applyFill="1" applyBorder="1" applyAlignment="1">
      <alignment horizontal="center" vertical="center" wrapText="1"/>
      <protection/>
    </xf>
    <xf numFmtId="3" fontId="21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4" fontId="5" fillId="7" borderId="10" xfId="54" applyNumberFormat="1" applyFont="1" applyFill="1" applyBorder="1" applyAlignment="1">
      <alignment horizontal="center" vertical="center" wrapText="1"/>
      <protection/>
    </xf>
    <xf numFmtId="3" fontId="15" fillId="7" borderId="10" xfId="54" applyNumberFormat="1" applyFont="1" applyFill="1" applyBorder="1" applyAlignment="1">
      <alignment horizontal="center" vertical="center" wrapText="1"/>
      <protection/>
    </xf>
    <xf numFmtId="4" fontId="4" fillId="7" borderId="10" xfId="54" applyNumberFormat="1" applyFont="1" applyFill="1" applyBorder="1" applyAlignment="1">
      <alignment horizontal="center" vertical="center" wrapText="1"/>
      <protection/>
    </xf>
    <xf numFmtId="3" fontId="4" fillId="7" borderId="10" xfId="54" applyNumberFormat="1" applyFont="1" applyFill="1" applyBorder="1" applyAlignment="1">
      <alignment horizontal="center" vertical="center" wrapText="1"/>
      <protection/>
    </xf>
    <xf numFmtId="0" fontId="6" fillId="7" borderId="10" xfId="54" applyFont="1" applyFill="1" applyBorder="1" applyAlignment="1">
      <alignment vertical="center"/>
      <protection/>
    </xf>
    <xf numFmtId="1" fontId="4" fillId="7" borderId="10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vertical="center"/>
      <protection/>
    </xf>
    <xf numFmtId="2" fontId="5" fillId="0" borderId="10" xfId="54" applyNumberFormat="1" applyFont="1" applyFill="1" applyBorder="1" applyAlignment="1">
      <alignment horizontal="center" vertical="center"/>
      <protection/>
    </xf>
    <xf numFmtId="0" fontId="4" fillId="7" borderId="10" xfId="54" applyFont="1" applyFill="1" applyBorder="1" applyAlignment="1">
      <alignment vertical="center"/>
      <protection/>
    </xf>
    <xf numFmtId="2" fontId="4" fillId="7" borderId="10" xfId="54" applyNumberFormat="1" applyFont="1" applyFill="1" applyBorder="1" applyAlignment="1">
      <alignment horizontal="center" vertical="center"/>
      <protection/>
    </xf>
    <xf numFmtId="4" fontId="4" fillId="7" borderId="12" xfId="54" applyNumberFormat="1" applyFont="1" applyFill="1" applyBorder="1" applyAlignment="1">
      <alignment horizontal="center" vertical="center" wrapText="1"/>
      <protection/>
    </xf>
    <xf numFmtId="1" fontId="5" fillId="7" borderId="12" xfId="54" applyNumberFormat="1" applyFont="1" applyFill="1" applyBorder="1" applyAlignment="1">
      <alignment horizontal="center" vertical="center" wrapText="1"/>
      <protection/>
    </xf>
    <xf numFmtId="3" fontId="15" fillId="7" borderId="12" xfId="54" applyNumberFormat="1" applyFont="1" applyFill="1" applyBorder="1" applyAlignment="1">
      <alignment horizontal="center" vertical="center" wrapText="1"/>
      <protection/>
    </xf>
    <xf numFmtId="0" fontId="4" fillId="7" borderId="12" xfId="54" applyFont="1" applyFill="1" applyBorder="1" applyAlignment="1">
      <alignment horizontal="center" vertical="center" wrapText="1"/>
      <protection/>
    </xf>
    <xf numFmtId="2" fontId="5" fillId="7" borderId="10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0" fontId="5" fillId="0" borderId="12" xfId="54" applyFont="1" applyFill="1" applyBorder="1" applyAlignment="1">
      <alignment horizontal="center" vertical="center"/>
      <protection/>
    </xf>
    <xf numFmtId="49" fontId="13" fillId="7" borderId="10" xfId="54" applyNumberFormat="1" applyFont="1" applyFill="1" applyBorder="1" applyAlignment="1">
      <alignment horizontal="center" vertical="center" wrapText="1"/>
      <protection/>
    </xf>
    <xf numFmtId="0" fontId="13" fillId="7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49" fontId="19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5" fillId="0" borderId="13" xfId="54" applyNumberFormat="1" applyFont="1" applyFill="1" applyBorder="1" applyAlignment="1">
      <alignment horizontal="center" vertic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49" fontId="4" fillId="7" borderId="10" xfId="54" applyNumberFormat="1" applyFont="1" applyFill="1" applyBorder="1" applyAlignment="1">
      <alignment horizontal="center" vertical="center" wrapText="1"/>
      <protection/>
    </xf>
    <xf numFmtId="0" fontId="4" fillId="7" borderId="10" xfId="0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8" fillId="2" borderId="10" xfId="54" applyFont="1" applyFill="1" applyBorder="1" applyAlignment="1">
      <alignment horizontal="center" vertical="center" wrapText="1"/>
      <protection/>
    </xf>
    <xf numFmtId="49" fontId="5" fillId="0" borderId="13" xfId="54" applyNumberFormat="1" applyFont="1" applyFill="1" applyBorder="1" applyAlignment="1">
      <alignment horizontal="center" vertical="center"/>
      <protection/>
    </xf>
    <xf numFmtId="49" fontId="5" fillId="0" borderId="14" xfId="54" applyNumberFormat="1" applyFont="1" applyFill="1" applyBorder="1" applyAlignment="1">
      <alignment horizontal="center" vertical="center"/>
      <protection/>
    </xf>
    <xf numFmtId="49" fontId="5" fillId="0" borderId="12" xfId="54" applyNumberFormat="1" applyFont="1" applyFill="1" applyBorder="1" applyAlignment="1">
      <alignment horizontal="center" vertical="center"/>
      <protection/>
    </xf>
    <xf numFmtId="0" fontId="11" fillId="0" borderId="15" xfId="54" applyFont="1" applyFill="1" applyBorder="1" applyAlignment="1">
      <alignment horizontal="center" vertical="top" wrapText="1"/>
      <protection/>
    </xf>
    <xf numFmtId="0" fontId="10" fillId="0" borderId="15" xfId="0" applyFont="1" applyBorder="1" applyAlignment="1">
      <alignment horizontal="center" vertical="top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6" xfId="54" applyFont="1" applyFill="1" applyBorder="1" applyAlignment="1">
      <alignment horizontal="center" vertical="center" wrapText="1"/>
      <protection/>
    </xf>
    <xf numFmtId="0" fontId="12" fillId="0" borderId="17" xfId="54" applyFont="1" applyFill="1" applyBorder="1" applyAlignment="1">
      <alignment horizontal="center" vertical="center" wrapText="1"/>
      <protection/>
    </xf>
    <xf numFmtId="0" fontId="12" fillId="0" borderId="18" xfId="54" applyFont="1" applyFill="1" applyBorder="1" applyAlignment="1">
      <alignment horizontal="center" vertical="center" wrapText="1"/>
      <protection/>
    </xf>
    <xf numFmtId="0" fontId="12" fillId="0" borderId="19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0" fontId="12" fillId="0" borderId="20" xfId="54" applyFont="1" applyFill="1" applyBorder="1" applyAlignment="1">
      <alignment horizontal="center" vertical="center" wrapText="1"/>
      <protection/>
    </xf>
    <xf numFmtId="0" fontId="12" fillId="0" borderId="21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22" xfId="54" applyFont="1" applyFill="1" applyBorder="1" applyAlignment="1">
      <alignment horizontal="center" vertical="center" wrapText="1"/>
      <protection/>
    </xf>
    <xf numFmtId="0" fontId="14" fillId="0" borderId="0" xfId="54" applyFont="1" applyFill="1" applyBorder="1" applyAlignment="1">
      <alignment horizontal="right" vertical="center" wrapText="1"/>
      <protection/>
    </xf>
    <xf numFmtId="0" fontId="15" fillId="0" borderId="0" xfId="0" applyFont="1" applyBorder="1" applyAlignment="1">
      <alignment horizontal="right" vertical="center"/>
    </xf>
    <xf numFmtId="49" fontId="5" fillId="0" borderId="13" xfId="54" applyNumberFormat="1" applyFont="1" applyFill="1" applyBorder="1" applyAlignment="1">
      <alignment horizontal="center" vertical="center" wrapText="1"/>
      <protection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showZeros="0" tabSelected="1" view="pageBreakPreview" zoomScale="50" zoomScaleNormal="40" zoomScaleSheetLayoutView="50" zoomScalePageLayoutView="0" workbookViewId="0" topLeftCell="A1">
      <pane ySplit="4" topLeftCell="BM24" activePane="bottomLeft" state="frozen"/>
      <selection pane="topLeft" activeCell="A1" sqref="A1"/>
      <selection pane="bottomLeft" activeCell="A120" sqref="A120:A123"/>
    </sheetView>
  </sheetViews>
  <sheetFormatPr defaultColWidth="9.140625" defaultRowHeight="12.75"/>
  <cols>
    <col min="1" max="1" width="10.28125" style="7" customWidth="1"/>
    <col min="2" max="3" width="41.28125" style="7" customWidth="1"/>
    <col min="4" max="4" width="49.421875" style="7" customWidth="1"/>
    <col min="5" max="5" width="16.28125" style="7" customWidth="1"/>
    <col min="6" max="6" width="37.140625" style="7" customWidth="1"/>
    <col min="7" max="7" width="17.28125" style="8" customWidth="1"/>
    <col min="8" max="8" width="13.00390625" style="9" customWidth="1"/>
    <col min="9" max="9" width="12.00390625" style="9" customWidth="1"/>
    <col min="10" max="10" width="12.140625" style="9" customWidth="1"/>
    <col min="11" max="11" width="11.57421875" style="9" customWidth="1"/>
    <col min="12" max="12" width="13.57421875" style="9" customWidth="1"/>
    <col min="13" max="13" width="13.140625" style="10" customWidth="1"/>
    <col min="14" max="14" width="18.28125" style="11" customWidth="1"/>
    <col min="15" max="15" width="22.421875" style="11" customWidth="1"/>
    <col min="16" max="16" width="26.28125" style="12" customWidth="1"/>
    <col min="17" max="17" width="18.00390625" style="12" customWidth="1"/>
    <col min="18" max="18" width="31.57421875" style="3" customWidth="1"/>
    <col min="19" max="19" width="16.7109375" style="3" customWidth="1"/>
    <col min="20" max="20" width="13.140625" style="3" customWidth="1"/>
    <col min="21" max="21" width="9.00390625" style="3" customWidth="1"/>
    <col min="22" max="22" width="10.7109375" style="3" customWidth="1"/>
    <col min="23" max="24" width="11.00390625" style="3" customWidth="1"/>
    <col min="25" max="28" width="9.140625" style="3" customWidth="1"/>
    <col min="29" max="29" width="9.8515625" style="3" bestFit="1" customWidth="1"/>
    <col min="30" max="16384" width="9.140625" style="3" customWidth="1"/>
  </cols>
  <sheetData>
    <row r="1" spans="1:19" ht="36" customHeight="1">
      <c r="A1" s="114" t="s">
        <v>49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5"/>
      <c r="S1" s="5"/>
    </row>
    <row r="2" spans="1:19" ht="86.25" customHeight="1">
      <c r="A2" s="98" t="s">
        <v>113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9"/>
      <c r="S2" s="5"/>
    </row>
    <row r="3" spans="1:18" s="4" customFormat="1" ht="53.25" customHeight="1">
      <c r="A3" s="65" t="s">
        <v>30</v>
      </c>
      <c r="B3" s="65" t="s">
        <v>57</v>
      </c>
      <c r="C3" s="65" t="s">
        <v>13</v>
      </c>
      <c r="D3" s="65" t="s">
        <v>31</v>
      </c>
      <c r="E3" s="102" t="s">
        <v>0</v>
      </c>
      <c r="F3" s="65" t="s">
        <v>32</v>
      </c>
      <c r="G3" s="65" t="s">
        <v>1</v>
      </c>
      <c r="H3" s="101" t="s">
        <v>33</v>
      </c>
      <c r="I3" s="101"/>
      <c r="J3" s="101"/>
      <c r="K3" s="101"/>
      <c r="L3" s="101"/>
      <c r="M3" s="101"/>
      <c r="N3" s="100" t="s">
        <v>40</v>
      </c>
      <c r="O3" s="100"/>
      <c r="P3" s="100"/>
      <c r="Q3" s="100"/>
      <c r="R3" s="100"/>
    </row>
    <row r="4" spans="1:18" s="4" customFormat="1" ht="240" customHeight="1">
      <c r="A4" s="65"/>
      <c r="B4" s="65"/>
      <c r="C4" s="65"/>
      <c r="D4" s="65"/>
      <c r="E4" s="102"/>
      <c r="F4" s="65"/>
      <c r="G4" s="65"/>
      <c r="H4" s="14" t="s">
        <v>34</v>
      </c>
      <c r="I4" s="25" t="s">
        <v>35</v>
      </c>
      <c r="J4" s="25" t="s">
        <v>36</v>
      </c>
      <c r="K4" s="25" t="s">
        <v>37</v>
      </c>
      <c r="L4" s="25" t="s">
        <v>38</v>
      </c>
      <c r="M4" s="26" t="s">
        <v>39</v>
      </c>
      <c r="N4" s="15" t="s">
        <v>41</v>
      </c>
      <c r="O4" s="15" t="s">
        <v>42</v>
      </c>
      <c r="P4" s="16" t="s">
        <v>12</v>
      </c>
      <c r="Q4" s="16" t="s">
        <v>11</v>
      </c>
      <c r="R4" s="24" t="s">
        <v>56</v>
      </c>
    </row>
    <row r="5" spans="1:18" s="4" customFormat="1" ht="33" customHeight="1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9" s="32" customFormat="1" ht="30" customHeight="1">
      <c r="A6" s="88" t="s">
        <v>64</v>
      </c>
      <c r="B6" s="65" t="s">
        <v>58</v>
      </c>
      <c r="C6" s="65" t="s">
        <v>88</v>
      </c>
      <c r="D6" s="64" t="s">
        <v>25</v>
      </c>
      <c r="E6" s="65" t="s">
        <v>102</v>
      </c>
      <c r="F6" s="64" t="s">
        <v>54</v>
      </c>
      <c r="G6" s="29" t="s">
        <v>2</v>
      </c>
      <c r="H6" s="28">
        <f aca="true" t="shared" si="0" ref="H6:P6">SUM(H7:H9)</f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  <c r="L6" s="28">
        <f t="shared" si="0"/>
        <v>0</v>
      </c>
      <c r="M6" s="28">
        <f t="shared" si="0"/>
        <v>0</v>
      </c>
      <c r="N6" s="28">
        <f t="shared" si="0"/>
        <v>38.400000000000006</v>
      </c>
      <c r="O6" s="28">
        <f t="shared" si="0"/>
        <v>0</v>
      </c>
      <c r="P6" s="28">
        <f t="shared" si="0"/>
        <v>1.5</v>
      </c>
      <c r="Q6" s="30">
        <f>SUM(Q7:Q9)</f>
        <v>0</v>
      </c>
      <c r="R6" s="41"/>
      <c r="S6" s="31"/>
    </row>
    <row r="7" spans="1:19" s="6" customFormat="1" ht="30" customHeight="1">
      <c r="A7" s="88"/>
      <c r="B7" s="65"/>
      <c r="C7" s="65"/>
      <c r="D7" s="64"/>
      <c r="E7" s="65"/>
      <c r="F7" s="64"/>
      <c r="G7" s="27">
        <v>2018</v>
      </c>
      <c r="H7" s="18"/>
      <c r="I7" s="18"/>
      <c r="J7" s="18"/>
      <c r="K7" s="18"/>
      <c r="L7" s="18">
        <v>0</v>
      </c>
      <c r="M7" s="18"/>
      <c r="N7" s="18">
        <v>12.8</v>
      </c>
      <c r="O7" s="18"/>
      <c r="P7" s="18">
        <v>0.5</v>
      </c>
      <c r="Q7" s="19">
        <v>0</v>
      </c>
      <c r="R7" s="42">
        <v>12970</v>
      </c>
      <c r="S7" s="13"/>
    </row>
    <row r="8" spans="1:19" s="6" customFormat="1" ht="30" customHeight="1">
      <c r="A8" s="88"/>
      <c r="B8" s="65"/>
      <c r="C8" s="65"/>
      <c r="D8" s="64"/>
      <c r="E8" s="65"/>
      <c r="F8" s="64"/>
      <c r="G8" s="27">
        <v>2019</v>
      </c>
      <c r="H8" s="18"/>
      <c r="I8" s="18"/>
      <c r="J8" s="18"/>
      <c r="K8" s="18"/>
      <c r="L8" s="18"/>
      <c r="M8" s="18"/>
      <c r="N8" s="18">
        <v>12.8</v>
      </c>
      <c r="O8" s="18"/>
      <c r="P8" s="18">
        <v>0.5</v>
      </c>
      <c r="Q8" s="19"/>
      <c r="R8" s="42">
        <v>13000</v>
      </c>
      <c r="S8" s="13"/>
    </row>
    <row r="9" spans="1:19" s="6" customFormat="1" ht="30" customHeight="1">
      <c r="A9" s="88"/>
      <c r="B9" s="65"/>
      <c r="C9" s="65"/>
      <c r="D9" s="64"/>
      <c r="E9" s="65"/>
      <c r="F9" s="64"/>
      <c r="G9" s="27">
        <v>2020</v>
      </c>
      <c r="H9" s="18"/>
      <c r="I9" s="18"/>
      <c r="J9" s="18"/>
      <c r="K9" s="18"/>
      <c r="L9" s="18"/>
      <c r="M9" s="18"/>
      <c r="N9" s="18">
        <v>12.8</v>
      </c>
      <c r="O9" s="18"/>
      <c r="P9" s="18">
        <v>0.5</v>
      </c>
      <c r="Q9" s="19"/>
      <c r="R9" s="42">
        <v>13000</v>
      </c>
      <c r="S9" s="13"/>
    </row>
    <row r="10" spans="1:19" s="32" customFormat="1" ht="30" customHeight="1">
      <c r="A10" s="88" t="s">
        <v>65</v>
      </c>
      <c r="B10" s="65" t="s">
        <v>59</v>
      </c>
      <c r="C10" s="65" t="s">
        <v>84</v>
      </c>
      <c r="D10" s="64" t="s">
        <v>29</v>
      </c>
      <c r="E10" s="65" t="s">
        <v>102</v>
      </c>
      <c r="F10" s="64" t="s">
        <v>54</v>
      </c>
      <c r="G10" s="29" t="s">
        <v>2</v>
      </c>
      <c r="H10" s="28">
        <f>SUM(H11:H13)</f>
        <v>1.7000000000000002</v>
      </c>
      <c r="I10" s="28">
        <f aca="true" t="shared" si="1" ref="I10:P10">SUM(I11:I13)</f>
        <v>0</v>
      </c>
      <c r="J10" s="28">
        <f t="shared" si="1"/>
        <v>0</v>
      </c>
      <c r="K10" s="28">
        <f t="shared" si="1"/>
        <v>0</v>
      </c>
      <c r="L10" s="28">
        <f t="shared" si="1"/>
        <v>1.7000000000000002</v>
      </c>
      <c r="M10" s="28">
        <f t="shared" si="1"/>
        <v>0</v>
      </c>
      <c r="N10" s="28">
        <f t="shared" si="1"/>
        <v>36.3</v>
      </c>
      <c r="O10" s="28">
        <f t="shared" si="1"/>
        <v>0</v>
      </c>
      <c r="P10" s="28">
        <f t="shared" si="1"/>
        <v>0.8999999999999999</v>
      </c>
      <c r="Q10" s="30">
        <f>SUM(Q11:Q13)</f>
        <v>1</v>
      </c>
      <c r="R10" s="41"/>
      <c r="S10" s="31"/>
    </row>
    <row r="11" spans="1:19" s="6" customFormat="1" ht="30" customHeight="1">
      <c r="A11" s="88"/>
      <c r="B11" s="65"/>
      <c r="C11" s="65"/>
      <c r="D11" s="64"/>
      <c r="E11" s="65"/>
      <c r="F11" s="64"/>
      <c r="G11" s="27">
        <v>2018</v>
      </c>
      <c r="H11" s="18">
        <v>1.3</v>
      </c>
      <c r="I11" s="18"/>
      <c r="J11" s="18"/>
      <c r="K11" s="18"/>
      <c r="L11" s="18">
        <v>1.3</v>
      </c>
      <c r="M11" s="18"/>
      <c r="N11" s="18">
        <v>12.3</v>
      </c>
      <c r="O11" s="18"/>
      <c r="P11" s="18">
        <v>0.3</v>
      </c>
      <c r="Q11" s="19">
        <v>1</v>
      </c>
      <c r="R11" s="42">
        <v>23845</v>
      </c>
      <c r="S11" s="13"/>
    </row>
    <row r="12" spans="1:19" s="6" customFormat="1" ht="30" customHeight="1">
      <c r="A12" s="88"/>
      <c r="B12" s="65"/>
      <c r="C12" s="65"/>
      <c r="D12" s="64"/>
      <c r="E12" s="65"/>
      <c r="F12" s="64"/>
      <c r="G12" s="27">
        <v>2019</v>
      </c>
      <c r="H12" s="18">
        <v>0.4</v>
      </c>
      <c r="I12" s="18"/>
      <c r="J12" s="18"/>
      <c r="K12" s="18"/>
      <c r="L12" s="18">
        <v>0.4</v>
      </c>
      <c r="M12" s="18"/>
      <c r="N12" s="18">
        <v>12</v>
      </c>
      <c r="O12" s="18"/>
      <c r="P12" s="18">
        <v>0.3</v>
      </c>
      <c r="Q12" s="19"/>
      <c r="R12" s="42">
        <v>23000</v>
      </c>
      <c r="S12" s="13"/>
    </row>
    <row r="13" spans="1:19" s="6" customFormat="1" ht="30" customHeight="1">
      <c r="A13" s="88"/>
      <c r="B13" s="65"/>
      <c r="C13" s="65"/>
      <c r="D13" s="64"/>
      <c r="E13" s="65"/>
      <c r="F13" s="64"/>
      <c r="G13" s="27">
        <v>2020</v>
      </c>
      <c r="H13" s="18"/>
      <c r="I13" s="18"/>
      <c r="J13" s="18"/>
      <c r="K13" s="18"/>
      <c r="L13" s="18"/>
      <c r="M13" s="18"/>
      <c r="N13" s="18">
        <v>12</v>
      </c>
      <c r="O13" s="18"/>
      <c r="P13" s="18">
        <v>0.3</v>
      </c>
      <c r="Q13" s="19"/>
      <c r="R13" s="42">
        <v>23000</v>
      </c>
      <c r="S13" s="13"/>
    </row>
    <row r="14" spans="1:19" s="32" customFormat="1" ht="30" customHeight="1">
      <c r="A14" s="88" t="s">
        <v>66</v>
      </c>
      <c r="B14" s="65" t="s">
        <v>60</v>
      </c>
      <c r="C14" s="65" t="s">
        <v>88</v>
      </c>
      <c r="D14" s="64" t="s">
        <v>25</v>
      </c>
      <c r="E14" s="65" t="s">
        <v>102</v>
      </c>
      <c r="F14" s="64" t="s">
        <v>54</v>
      </c>
      <c r="G14" s="29" t="s">
        <v>2</v>
      </c>
      <c r="H14" s="28">
        <f>SUM(H15:H17)</f>
        <v>2.2</v>
      </c>
      <c r="I14" s="28">
        <f aca="true" t="shared" si="2" ref="I14:P14">SUM(I15:I17)</f>
        <v>0</v>
      </c>
      <c r="J14" s="28">
        <f t="shared" si="2"/>
        <v>0</v>
      </c>
      <c r="K14" s="28">
        <f t="shared" si="2"/>
        <v>0</v>
      </c>
      <c r="L14" s="28">
        <f t="shared" si="2"/>
        <v>2.2</v>
      </c>
      <c r="M14" s="28">
        <f t="shared" si="2"/>
        <v>0</v>
      </c>
      <c r="N14" s="28">
        <f t="shared" si="2"/>
        <v>23.1</v>
      </c>
      <c r="O14" s="28">
        <f t="shared" si="2"/>
        <v>0</v>
      </c>
      <c r="P14" s="28">
        <f t="shared" si="2"/>
        <v>0.6000000000000001</v>
      </c>
      <c r="Q14" s="30">
        <f>SUM(Q15:Q17)</f>
        <v>0</v>
      </c>
      <c r="R14" s="41"/>
      <c r="S14" s="31"/>
    </row>
    <row r="15" spans="1:19" s="6" customFormat="1" ht="30" customHeight="1">
      <c r="A15" s="88"/>
      <c r="B15" s="65"/>
      <c r="C15" s="65"/>
      <c r="D15" s="64"/>
      <c r="E15" s="65"/>
      <c r="F15" s="64"/>
      <c r="G15" s="27">
        <v>2018</v>
      </c>
      <c r="H15" s="18">
        <v>1.5</v>
      </c>
      <c r="I15" s="18"/>
      <c r="J15" s="18"/>
      <c r="K15" s="18"/>
      <c r="L15" s="18">
        <v>1.5</v>
      </c>
      <c r="M15" s="18"/>
      <c r="N15" s="18">
        <v>7.1</v>
      </c>
      <c r="O15" s="18"/>
      <c r="P15" s="18">
        <v>0.2</v>
      </c>
      <c r="Q15" s="19">
        <v>0</v>
      </c>
      <c r="R15" s="42">
        <v>10400</v>
      </c>
      <c r="S15" s="13"/>
    </row>
    <row r="16" spans="1:19" s="6" customFormat="1" ht="30" customHeight="1">
      <c r="A16" s="88"/>
      <c r="B16" s="65"/>
      <c r="C16" s="65"/>
      <c r="D16" s="64"/>
      <c r="E16" s="65"/>
      <c r="F16" s="64"/>
      <c r="G16" s="27">
        <v>2019</v>
      </c>
      <c r="H16" s="18">
        <v>0.7</v>
      </c>
      <c r="I16" s="18"/>
      <c r="J16" s="18"/>
      <c r="K16" s="18"/>
      <c r="L16" s="18">
        <v>0.7</v>
      </c>
      <c r="M16" s="18"/>
      <c r="N16" s="18">
        <v>8</v>
      </c>
      <c r="O16" s="18"/>
      <c r="P16" s="18">
        <v>0.2</v>
      </c>
      <c r="Q16" s="19"/>
      <c r="R16" s="42">
        <v>13000</v>
      </c>
      <c r="S16" s="13"/>
    </row>
    <row r="17" spans="1:19" s="6" customFormat="1" ht="30" customHeight="1">
      <c r="A17" s="88"/>
      <c r="B17" s="65"/>
      <c r="C17" s="65"/>
      <c r="D17" s="64"/>
      <c r="E17" s="65"/>
      <c r="F17" s="64"/>
      <c r="G17" s="27">
        <v>2020</v>
      </c>
      <c r="H17" s="18"/>
      <c r="I17" s="18"/>
      <c r="J17" s="18"/>
      <c r="K17" s="18"/>
      <c r="L17" s="18"/>
      <c r="M17" s="18"/>
      <c r="N17" s="18">
        <v>8</v>
      </c>
      <c r="O17" s="18"/>
      <c r="P17" s="18">
        <v>0.2</v>
      </c>
      <c r="Q17" s="19"/>
      <c r="R17" s="42">
        <v>13000</v>
      </c>
      <c r="S17" s="13"/>
    </row>
    <row r="18" spans="1:19" s="32" customFormat="1" ht="30" customHeight="1">
      <c r="A18" s="88" t="s">
        <v>101</v>
      </c>
      <c r="B18" s="65" t="s">
        <v>61</v>
      </c>
      <c r="C18" s="65" t="s">
        <v>88</v>
      </c>
      <c r="D18" s="64" t="s">
        <v>23</v>
      </c>
      <c r="E18" s="64" t="s">
        <v>103</v>
      </c>
      <c r="F18" s="64" t="s">
        <v>54</v>
      </c>
      <c r="G18" s="29" t="s">
        <v>2</v>
      </c>
      <c r="H18" s="28">
        <f>SUM(H19:H21)</f>
        <v>8.43</v>
      </c>
      <c r="I18" s="28">
        <f aca="true" t="shared" si="3" ref="I18:P18">SUM(I19:I21)</f>
        <v>0</v>
      </c>
      <c r="J18" s="28">
        <f t="shared" si="3"/>
        <v>0</v>
      </c>
      <c r="K18" s="28">
        <f t="shared" si="3"/>
        <v>0</v>
      </c>
      <c r="L18" s="28">
        <f t="shared" si="3"/>
        <v>8.43</v>
      </c>
      <c r="M18" s="28">
        <f t="shared" si="3"/>
        <v>0</v>
      </c>
      <c r="N18" s="28">
        <f t="shared" si="3"/>
        <v>57.7</v>
      </c>
      <c r="O18" s="28">
        <f t="shared" si="3"/>
        <v>0</v>
      </c>
      <c r="P18" s="28">
        <f t="shared" si="3"/>
        <v>1.2000000000000002</v>
      </c>
      <c r="Q18" s="33"/>
      <c r="R18" s="43"/>
      <c r="S18" s="31"/>
    </row>
    <row r="19" spans="1:19" s="6" customFormat="1" ht="30" customHeight="1">
      <c r="A19" s="88"/>
      <c r="B19" s="65"/>
      <c r="C19" s="65"/>
      <c r="D19" s="64"/>
      <c r="E19" s="64"/>
      <c r="F19" s="64"/>
      <c r="G19" s="27">
        <v>2018</v>
      </c>
      <c r="H19" s="18">
        <v>7.43</v>
      </c>
      <c r="I19" s="18"/>
      <c r="J19" s="18"/>
      <c r="K19" s="18"/>
      <c r="L19" s="18">
        <v>7.43</v>
      </c>
      <c r="M19" s="18"/>
      <c r="N19" s="18">
        <v>23.7</v>
      </c>
      <c r="O19" s="18"/>
      <c r="P19" s="18">
        <v>0.4</v>
      </c>
      <c r="Q19" s="19"/>
      <c r="R19" s="42">
        <v>10430</v>
      </c>
      <c r="S19" s="13"/>
    </row>
    <row r="20" spans="1:19" s="6" customFormat="1" ht="30" customHeight="1">
      <c r="A20" s="88"/>
      <c r="B20" s="65"/>
      <c r="C20" s="65"/>
      <c r="D20" s="64"/>
      <c r="E20" s="64"/>
      <c r="F20" s="64"/>
      <c r="G20" s="27">
        <v>2019</v>
      </c>
      <c r="H20" s="18">
        <v>1</v>
      </c>
      <c r="I20" s="18"/>
      <c r="J20" s="18"/>
      <c r="K20" s="18"/>
      <c r="L20" s="18">
        <v>1</v>
      </c>
      <c r="M20" s="18"/>
      <c r="N20" s="18">
        <v>17</v>
      </c>
      <c r="O20" s="18"/>
      <c r="P20" s="18">
        <v>0.4</v>
      </c>
      <c r="Q20" s="19">
        <v>0</v>
      </c>
      <c r="R20" s="42">
        <v>12300</v>
      </c>
      <c r="S20" s="13"/>
    </row>
    <row r="21" spans="1:19" s="6" customFormat="1" ht="30" customHeight="1">
      <c r="A21" s="88"/>
      <c r="B21" s="65"/>
      <c r="C21" s="65"/>
      <c r="D21" s="64"/>
      <c r="E21" s="64"/>
      <c r="F21" s="64"/>
      <c r="G21" s="27">
        <v>2020</v>
      </c>
      <c r="H21" s="18"/>
      <c r="I21" s="18"/>
      <c r="J21" s="18"/>
      <c r="K21" s="18"/>
      <c r="L21" s="18"/>
      <c r="M21" s="18"/>
      <c r="N21" s="18">
        <v>17</v>
      </c>
      <c r="O21" s="18"/>
      <c r="P21" s="18">
        <v>0.4</v>
      </c>
      <c r="Q21" s="19">
        <v>0</v>
      </c>
      <c r="R21" s="42">
        <v>12300</v>
      </c>
      <c r="S21" s="13"/>
    </row>
    <row r="22" spans="1:19" s="32" customFormat="1" ht="30" customHeight="1">
      <c r="A22" s="88" t="s">
        <v>67</v>
      </c>
      <c r="B22" s="65" t="s">
        <v>109</v>
      </c>
      <c r="C22" s="65" t="s">
        <v>55</v>
      </c>
      <c r="D22" s="65" t="s">
        <v>110</v>
      </c>
      <c r="E22" s="65" t="s">
        <v>108</v>
      </c>
      <c r="F22" s="64" t="s">
        <v>54</v>
      </c>
      <c r="G22" s="29" t="s">
        <v>2</v>
      </c>
      <c r="H22" s="28">
        <f>SUM(H23:H25)</f>
        <v>6.5</v>
      </c>
      <c r="I22" s="28">
        <f aca="true" t="shared" si="4" ref="I22:P22">SUM(I23:I25)</f>
        <v>0</v>
      </c>
      <c r="J22" s="28">
        <f t="shared" si="4"/>
        <v>0</v>
      </c>
      <c r="K22" s="28">
        <f t="shared" si="4"/>
        <v>0</v>
      </c>
      <c r="L22" s="28">
        <f t="shared" si="4"/>
        <v>6.5</v>
      </c>
      <c r="M22" s="28">
        <f t="shared" si="4"/>
        <v>0</v>
      </c>
      <c r="N22" s="28">
        <f t="shared" si="4"/>
        <v>12</v>
      </c>
      <c r="O22" s="28">
        <f t="shared" si="4"/>
        <v>0</v>
      </c>
      <c r="P22" s="28">
        <f t="shared" si="4"/>
        <v>0.6000000000000001</v>
      </c>
      <c r="Q22" s="30">
        <f>SUM(Q23:Q25)</f>
        <v>4</v>
      </c>
      <c r="R22" s="41"/>
      <c r="S22" s="31"/>
    </row>
    <row r="23" spans="1:19" s="6" customFormat="1" ht="30" customHeight="1">
      <c r="A23" s="88"/>
      <c r="B23" s="104"/>
      <c r="C23" s="65"/>
      <c r="D23" s="65"/>
      <c r="E23" s="65"/>
      <c r="F23" s="64"/>
      <c r="G23" s="27">
        <v>2018</v>
      </c>
      <c r="H23" s="18">
        <v>5</v>
      </c>
      <c r="I23" s="18"/>
      <c r="J23" s="18"/>
      <c r="K23" s="18"/>
      <c r="L23" s="18">
        <v>5</v>
      </c>
      <c r="M23" s="18"/>
      <c r="N23" s="18">
        <v>4</v>
      </c>
      <c r="O23" s="18"/>
      <c r="P23" s="18">
        <v>0.2</v>
      </c>
      <c r="Q23" s="19">
        <v>4</v>
      </c>
      <c r="R23" s="42">
        <v>12500</v>
      </c>
      <c r="S23" s="13"/>
    </row>
    <row r="24" spans="1:19" s="6" customFormat="1" ht="30" customHeight="1">
      <c r="A24" s="88"/>
      <c r="B24" s="104"/>
      <c r="C24" s="65"/>
      <c r="D24" s="65"/>
      <c r="E24" s="65"/>
      <c r="F24" s="64"/>
      <c r="G24" s="27">
        <v>2019</v>
      </c>
      <c r="H24" s="18">
        <v>1.5</v>
      </c>
      <c r="I24" s="18"/>
      <c r="J24" s="18"/>
      <c r="K24" s="18"/>
      <c r="L24" s="18">
        <v>1.5</v>
      </c>
      <c r="M24" s="18"/>
      <c r="N24" s="18">
        <v>4</v>
      </c>
      <c r="O24" s="18"/>
      <c r="P24" s="18">
        <v>0.2</v>
      </c>
      <c r="Q24" s="19">
        <v>0</v>
      </c>
      <c r="R24" s="42">
        <v>12500</v>
      </c>
      <c r="S24" s="13"/>
    </row>
    <row r="25" spans="1:19" s="6" customFormat="1" ht="30" customHeight="1">
      <c r="A25" s="88"/>
      <c r="B25" s="104"/>
      <c r="C25" s="65"/>
      <c r="D25" s="65"/>
      <c r="E25" s="65"/>
      <c r="F25" s="64"/>
      <c r="G25" s="27">
        <v>2020</v>
      </c>
      <c r="H25" s="18">
        <v>0</v>
      </c>
      <c r="I25" s="18"/>
      <c r="J25" s="18"/>
      <c r="K25" s="18"/>
      <c r="L25" s="18"/>
      <c r="M25" s="18"/>
      <c r="N25" s="18">
        <v>4</v>
      </c>
      <c r="O25" s="18"/>
      <c r="P25" s="18">
        <v>0.2</v>
      </c>
      <c r="Q25" s="19">
        <v>0</v>
      </c>
      <c r="R25" s="42">
        <v>12500</v>
      </c>
      <c r="S25" s="13"/>
    </row>
    <row r="26" spans="1:19" s="6" customFormat="1" ht="30" customHeight="1">
      <c r="A26" s="116" t="s">
        <v>115</v>
      </c>
      <c r="B26" s="64" t="s">
        <v>63</v>
      </c>
      <c r="C26" s="65" t="s">
        <v>55</v>
      </c>
      <c r="D26" s="65" t="s">
        <v>62</v>
      </c>
      <c r="E26" s="65" t="s">
        <v>104</v>
      </c>
      <c r="F26" s="64" t="s">
        <v>54</v>
      </c>
      <c r="G26" s="29" t="s">
        <v>2</v>
      </c>
      <c r="H26" s="28">
        <f>H27+H28+H29</f>
        <v>0.2</v>
      </c>
      <c r="I26" s="28"/>
      <c r="J26" s="28"/>
      <c r="K26" s="28"/>
      <c r="L26" s="28">
        <f>L27+L28+L29</f>
        <v>0.2</v>
      </c>
      <c r="M26" s="28"/>
      <c r="N26" s="28">
        <f>N27+N28+N29</f>
        <v>2.3</v>
      </c>
      <c r="O26" s="28"/>
      <c r="P26" s="28">
        <f>P27+P28+P29</f>
        <v>0.09</v>
      </c>
      <c r="Q26" s="30">
        <f>Q27+Q28+Q29</f>
        <v>0</v>
      </c>
      <c r="R26" s="41"/>
      <c r="S26" s="13"/>
    </row>
    <row r="27" spans="1:19" s="6" customFormat="1" ht="30" customHeight="1">
      <c r="A27" s="117"/>
      <c r="B27" s="64"/>
      <c r="C27" s="65"/>
      <c r="D27" s="65"/>
      <c r="E27" s="65"/>
      <c r="F27" s="64"/>
      <c r="G27" s="27">
        <v>2018</v>
      </c>
      <c r="H27" s="18">
        <v>0.2</v>
      </c>
      <c r="I27" s="18"/>
      <c r="J27" s="18"/>
      <c r="K27" s="18"/>
      <c r="L27" s="18">
        <v>0.2</v>
      </c>
      <c r="M27" s="18"/>
      <c r="N27" s="18">
        <v>0.3</v>
      </c>
      <c r="O27" s="18"/>
      <c r="P27" s="18">
        <v>0.03</v>
      </c>
      <c r="Q27" s="19">
        <v>0</v>
      </c>
      <c r="R27" s="42">
        <v>11500</v>
      </c>
      <c r="S27" s="13"/>
    </row>
    <row r="28" spans="1:19" s="6" customFormat="1" ht="30" customHeight="1">
      <c r="A28" s="117"/>
      <c r="B28" s="64"/>
      <c r="C28" s="65"/>
      <c r="D28" s="65"/>
      <c r="E28" s="65"/>
      <c r="F28" s="64"/>
      <c r="G28" s="27">
        <v>2019</v>
      </c>
      <c r="H28" s="18"/>
      <c r="I28" s="18"/>
      <c r="J28" s="18"/>
      <c r="K28" s="18"/>
      <c r="L28" s="18"/>
      <c r="M28" s="18"/>
      <c r="N28" s="18">
        <v>1</v>
      </c>
      <c r="O28" s="18"/>
      <c r="P28" s="18">
        <v>0.03</v>
      </c>
      <c r="Q28" s="19"/>
      <c r="R28" s="42">
        <v>11500</v>
      </c>
      <c r="S28" s="13"/>
    </row>
    <row r="29" spans="1:19" s="6" customFormat="1" ht="30" customHeight="1">
      <c r="A29" s="118"/>
      <c r="B29" s="64"/>
      <c r="C29" s="65"/>
      <c r="D29" s="65"/>
      <c r="E29" s="65"/>
      <c r="F29" s="64"/>
      <c r="G29" s="27">
        <v>2020</v>
      </c>
      <c r="H29" s="18"/>
      <c r="I29" s="18"/>
      <c r="J29" s="18"/>
      <c r="K29" s="18"/>
      <c r="L29" s="18"/>
      <c r="M29" s="18"/>
      <c r="N29" s="18">
        <v>1</v>
      </c>
      <c r="O29" s="18"/>
      <c r="P29" s="18">
        <v>0.03</v>
      </c>
      <c r="Q29" s="19"/>
      <c r="R29" s="42">
        <v>11500</v>
      </c>
      <c r="S29" s="13"/>
    </row>
    <row r="30" spans="1:19" s="32" customFormat="1" ht="30" customHeight="1">
      <c r="A30" s="88" t="s">
        <v>116</v>
      </c>
      <c r="B30" s="89" t="s">
        <v>117</v>
      </c>
      <c r="C30" s="65" t="s">
        <v>88</v>
      </c>
      <c r="D30" s="64" t="s">
        <v>25</v>
      </c>
      <c r="E30" s="89" t="s">
        <v>108</v>
      </c>
      <c r="F30" s="64" t="s">
        <v>54</v>
      </c>
      <c r="G30" s="57" t="s">
        <v>2</v>
      </c>
      <c r="H30" s="63">
        <f>H31+H32+H33</f>
        <v>16.130000000000003</v>
      </c>
      <c r="I30" s="63"/>
      <c r="J30" s="63"/>
      <c r="K30" s="63"/>
      <c r="L30" s="63">
        <f>L31+L32+L33</f>
        <v>16.130000000000003</v>
      </c>
      <c r="M30" s="63"/>
      <c r="N30" s="63">
        <f>N31+N32+N33</f>
        <v>28</v>
      </c>
      <c r="O30" s="63"/>
      <c r="P30" s="63">
        <f>P31+P32+P33</f>
        <v>1.2</v>
      </c>
      <c r="Q30" s="63">
        <f>Q31+Q32+Q33</f>
        <v>10</v>
      </c>
      <c r="R30" s="63"/>
      <c r="S30" s="31"/>
    </row>
    <row r="31" spans="1:19" s="6" customFormat="1" ht="30" customHeight="1">
      <c r="A31" s="88"/>
      <c r="B31" s="92"/>
      <c r="C31" s="65"/>
      <c r="D31" s="64"/>
      <c r="E31" s="90"/>
      <c r="F31" s="64"/>
      <c r="G31" s="48">
        <v>2018</v>
      </c>
      <c r="H31" s="56">
        <v>9.13</v>
      </c>
      <c r="I31" s="56"/>
      <c r="J31" s="56"/>
      <c r="K31" s="56"/>
      <c r="L31" s="56">
        <v>9.13</v>
      </c>
      <c r="M31" s="56"/>
      <c r="N31" s="56">
        <v>0</v>
      </c>
      <c r="O31" s="56"/>
      <c r="P31" s="56">
        <v>0</v>
      </c>
      <c r="Q31" s="56"/>
      <c r="R31" s="56"/>
      <c r="S31" s="13"/>
    </row>
    <row r="32" spans="1:19" s="6" customFormat="1" ht="30" customHeight="1">
      <c r="A32" s="88"/>
      <c r="B32" s="92"/>
      <c r="C32" s="65"/>
      <c r="D32" s="64"/>
      <c r="E32" s="90"/>
      <c r="F32" s="64"/>
      <c r="G32" s="48">
        <v>2019</v>
      </c>
      <c r="H32" s="56">
        <v>1.5</v>
      </c>
      <c r="I32" s="56"/>
      <c r="J32" s="56"/>
      <c r="K32" s="56"/>
      <c r="L32" s="56">
        <v>1.5</v>
      </c>
      <c r="M32" s="56"/>
      <c r="N32" s="56">
        <v>14</v>
      </c>
      <c r="O32" s="56"/>
      <c r="P32" s="56">
        <v>0.6</v>
      </c>
      <c r="Q32" s="56">
        <v>2</v>
      </c>
      <c r="R32" s="56">
        <v>12300</v>
      </c>
      <c r="S32" s="13"/>
    </row>
    <row r="33" spans="1:19" s="6" customFormat="1" ht="30" customHeight="1">
      <c r="A33" s="88"/>
      <c r="B33" s="93"/>
      <c r="C33" s="65"/>
      <c r="D33" s="64"/>
      <c r="E33" s="91"/>
      <c r="F33" s="64"/>
      <c r="G33" s="48">
        <v>2020</v>
      </c>
      <c r="H33" s="56">
        <v>5.5</v>
      </c>
      <c r="I33" s="56"/>
      <c r="J33" s="56"/>
      <c r="K33" s="56"/>
      <c r="L33" s="56">
        <v>5.5</v>
      </c>
      <c r="M33" s="56"/>
      <c r="N33" s="56">
        <v>14</v>
      </c>
      <c r="O33" s="56"/>
      <c r="P33" s="56">
        <v>0.6</v>
      </c>
      <c r="Q33" s="56">
        <v>8</v>
      </c>
      <c r="R33" s="56">
        <v>12300</v>
      </c>
      <c r="S33" s="13"/>
    </row>
    <row r="34" spans="1:19" s="32" customFormat="1" ht="28.5" customHeight="1">
      <c r="A34" s="74" t="s">
        <v>4</v>
      </c>
      <c r="B34" s="103"/>
      <c r="C34" s="103"/>
      <c r="D34" s="103"/>
      <c r="E34" s="103"/>
      <c r="F34" s="103"/>
      <c r="G34" s="29" t="s">
        <v>2</v>
      </c>
      <c r="H34" s="28">
        <f>H35+H36+H37</f>
        <v>35.160000000000004</v>
      </c>
      <c r="I34" s="28">
        <v>0</v>
      </c>
      <c r="J34" s="28">
        <v>0</v>
      </c>
      <c r="K34" s="28">
        <v>0</v>
      </c>
      <c r="L34" s="28">
        <f>L35+L36+L37</f>
        <v>35.160000000000004</v>
      </c>
      <c r="M34" s="28">
        <v>0</v>
      </c>
      <c r="N34" s="28">
        <f>N35+N36+N37</f>
        <v>197.8</v>
      </c>
      <c r="O34" s="28">
        <v>0</v>
      </c>
      <c r="P34" s="28">
        <f>P35+P36+P37</f>
        <v>6.09</v>
      </c>
      <c r="Q34" s="30">
        <f>Q35+Q36+Q37</f>
        <v>15</v>
      </c>
      <c r="R34" s="44">
        <f>SUM(R35:R37)</f>
        <v>0</v>
      </c>
      <c r="S34" s="31"/>
    </row>
    <row r="35" spans="1:19" s="6" customFormat="1" ht="28.5" customHeight="1">
      <c r="A35" s="103"/>
      <c r="B35" s="103"/>
      <c r="C35" s="103"/>
      <c r="D35" s="103"/>
      <c r="E35" s="103"/>
      <c r="F35" s="103"/>
      <c r="G35" s="27">
        <v>2018</v>
      </c>
      <c r="H35" s="18">
        <f>H7+H11+H15+H19+H23+H27+H31</f>
        <v>24.560000000000002</v>
      </c>
      <c r="I35" s="18"/>
      <c r="J35" s="18"/>
      <c r="K35" s="18"/>
      <c r="L35" s="18">
        <f>L7+L11+L15+L19+L23+L27+L31</f>
        <v>24.560000000000002</v>
      </c>
      <c r="M35" s="18"/>
      <c r="N35" s="18">
        <f>N7+N11+N15+N19+N23+N27+N31</f>
        <v>60.2</v>
      </c>
      <c r="O35" s="18"/>
      <c r="P35" s="18">
        <f aca="true" t="shared" si="5" ref="P35:Q37">P7+P11+P15+P19+P23+P27+P31</f>
        <v>1.63</v>
      </c>
      <c r="Q35" s="19">
        <f t="shared" si="5"/>
        <v>5</v>
      </c>
      <c r="R35" s="45"/>
      <c r="S35" s="13"/>
    </row>
    <row r="36" spans="1:19" s="6" customFormat="1" ht="28.5" customHeight="1">
      <c r="A36" s="103"/>
      <c r="B36" s="103"/>
      <c r="C36" s="103"/>
      <c r="D36" s="103"/>
      <c r="E36" s="103"/>
      <c r="F36" s="103"/>
      <c r="G36" s="27">
        <v>2019</v>
      </c>
      <c r="H36" s="18">
        <f>H8+H12+H16+H20+H24+H28+H32</f>
        <v>5.1</v>
      </c>
      <c r="I36" s="18"/>
      <c r="J36" s="18"/>
      <c r="K36" s="18"/>
      <c r="L36" s="18">
        <f>L8+L12+L16+L20+L24+L28+L32</f>
        <v>5.1</v>
      </c>
      <c r="M36" s="18"/>
      <c r="N36" s="18">
        <f>N8+N12+N16+N20+N24+N28+N32</f>
        <v>68.8</v>
      </c>
      <c r="O36" s="18"/>
      <c r="P36" s="18">
        <f t="shared" si="5"/>
        <v>2.23</v>
      </c>
      <c r="Q36" s="19">
        <f t="shared" si="5"/>
        <v>2</v>
      </c>
      <c r="R36" s="45"/>
      <c r="S36" s="13"/>
    </row>
    <row r="37" spans="1:19" s="6" customFormat="1" ht="28.5" customHeight="1">
      <c r="A37" s="103"/>
      <c r="B37" s="103"/>
      <c r="C37" s="103"/>
      <c r="D37" s="103"/>
      <c r="E37" s="103"/>
      <c r="F37" s="103"/>
      <c r="G37" s="27">
        <v>2020</v>
      </c>
      <c r="H37" s="18">
        <f>H13+H17+H21+H25+H29+H33</f>
        <v>5.5</v>
      </c>
      <c r="I37" s="18"/>
      <c r="J37" s="18"/>
      <c r="K37" s="18"/>
      <c r="L37" s="18">
        <f>L9+L13+L17+L21+L25+L29+L33</f>
        <v>5.5</v>
      </c>
      <c r="M37" s="18"/>
      <c r="N37" s="18">
        <f>N9+N13+N17+N21+N25+N29+N33</f>
        <v>68.8</v>
      </c>
      <c r="O37" s="18"/>
      <c r="P37" s="18">
        <f t="shared" si="5"/>
        <v>2.23</v>
      </c>
      <c r="Q37" s="19">
        <f t="shared" si="5"/>
        <v>8</v>
      </c>
      <c r="R37" s="45"/>
      <c r="S37" s="13"/>
    </row>
    <row r="38" spans="1:19" s="32" customFormat="1" ht="28.5" customHeight="1">
      <c r="A38" s="78" t="s">
        <v>8</v>
      </c>
      <c r="B38" s="79"/>
      <c r="C38" s="79"/>
      <c r="D38" s="79"/>
      <c r="E38" s="79"/>
      <c r="F38" s="79"/>
      <c r="G38" s="29" t="s">
        <v>2</v>
      </c>
      <c r="H38" s="28">
        <f>SUM(H39:H41)</f>
        <v>35.160000000000004</v>
      </c>
      <c r="I38" s="28">
        <f aca="true" t="shared" si="6" ref="I38:P38">SUM(I39:I41)</f>
        <v>0</v>
      </c>
      <c r="J38" s="28">
        <f t="shared" si="6"/>
        <v>0</v>
      </c>
      <c r="K38" s="28">
        <f t="shared" si="6"/>
        <v>0</v>
      </c>
      <c r="L38" s="28">
        <f t="shared" si="6"/>
        <v>35.160000000000004</v>
      </c>
      <c r="M38" s="28">
        <f t="shared" si="6"/>
        <v>0</v>
      </c>
      <c r="N38" s="28">
        <f t="shared" si="6"/>
        <v>197.8</v>
      </c>
      <c r="O38" s="28">
        <f t="shared" si="6"/>
        <v>0</v>
      </c>
      <c r="P38" s="28">
        <f t="shared" si="6"/>
        <v>6.09</v>
      </c>
      <c r="Q38" s="30">
        <f>SUM(Q39:Q41)</f>
        <v>15</v>
      </c>
      <c r="R38" s="41"/>
      <c r="S38" s="31"/>
    </row>
    <row r="39" spans="1:19" s="6" customFormat="1" ht="28.5" customHeight="1">
      <c r="A39" s="78"/>
      <c r="B39" s="79"/>
      <c r="C39" s="79"/>
      <c r="D39" s="79"/>
      <c r="E39" s="79"/>
      <c r="F39" s="79"/>
      <c r="G39" s="27">
        <v>2018</v>
      </c>
      <c r="H39" s="18">
        <f>H35</f>
        <v>24.560000000000002</v>
      </c>
      <c r="I39" s="18">
        <f aca="true" t="shared" si="7" ref="I39:R39">I35</f>
        <v>0</v>
      </c>
      <c r="J39" s="18">
        <f t="shared" si="7"/>
        <v>0</v>
      </c>
      <c r="K39" s="18">
        <f t="shared" si="7"/>
        <v>0</v>
      </c>
      <c r="L39" s="18">
        <f t="shared" si="7"/>
        <v>24.560000000000002</v>
      </c>
      <c r="M39" s="18">
        <f t="shared" si="7"/>
        <v>0</v>
      </c>
      <c r="N39" s="18">
        <f t="shared" si="7"/>
        <v>60.2</v>
      </c>
      <c r="O39" s="18">
        <f t="shared" si="7"/>
        <v>0</v>
      </c>
      <c r="P39" s="18">
        <f t="shared" si="7"/>
        <v>1.63</v>
      </c>
      <c r="Q39" s="19">
        <f t="shared" si="7"/>
        <v>5</v>
      </c>
      <c r="R39" s="45">
        <f t="shared" si="7"/>
        <v>0</v>
      </c>
      <c r="S39" s="13"/>
    </row>
    <row r="40" spans="1:19" s="6" customFormat="1" ht="28.5" customHeight="1">
      <c r="A40" s="78"/>
      <c r="B40" s="79"/>
      <c r="C40" s="79"/>
      <c r="D40" s="79"/>
      <c r="E40" s="79"/>
      <c r="F40" s="79"/>
      <c r="G40" s="27">
        <v>2019</v>
      </c>
      <c r="H40" s="18">
        <f aca="true" t="shared" si="8" ref="H40:R41">H36</f>
        <v>5.1</v>
      </c>
      <c r="I40" s="18">
        <f t="shared" si="8"/>
        <v>0</v>
      </c>
      <c r="J40" s="18">
        <f t="shared" si="8"/>
        <v>0</v>
      </c>
      <c r="K40" s="18">
        <f t="shared" si="8"/>
        <v>0</v>
      </c>
      <c r="L40" s="18">
        <f t="shared" si="8"/>
        <v>5.1</v>
      </c>
      <c r="M40" s="18">
        <f t="shared" si="8"/>
        <v>0</v>
      </c>
      <c r="N40" s="18">
        <f t="shared" si="8"/>
        <v>68.8</v>
      </c>
      <c r="O40" s="18">
        <f t="shared" si="8"/>
        <v>0</v>
      </c>
      <c r="P40" s="18">
        <f t="shared" si="8"/>
        <v>2.23</v>
      </c>
      <c r="Q40" s="19">
        <f t="shared" si="8"/>
        <v>2</v>
      </c>
      <c r="R40" s="45">
        <f t="shared" si="8"/>
        <v>0</v>
      </c>
      <c r="S40" s="13"/>
    </row>
    <row r="41" spans="1:19" s="6" customFormat="1" ht="58.5" customHeight="1">
      <c r="A41" s="78"/>
      <c r="B41" s="79"/>
      <c r="C41" s="79"/>
      <c r="D41" s="79"/>
      <c r="E41" s="79"/>
      <c r="F41" s="79"/>
      <c r="G41" s="27">
        <v>2020</v>
      </c>
      <c r="H41" s="18">
        <f t="shared" si="8"/>
        <v>5.5</v>
      </c>
      <c r="I41" s="18">
        <f t="shared" si="8"/>
        <v>0</v>
      </c>
      <c r="J41" s="18">
        <f t="shared" si="8"/>
        <v>0</v>
      </c>
      <c r="K41" s="18">
        <f t="shared" si="8"/>
        <v>0</v>
      </c>
      <c r="L41" s="18">
        <f t="shared" si="8"/>
        <v>5.5</v>
      </c>
      <c r="M41" s="18">
        <f t="shared" si="8"/>
        <v>0</v>
      </c>
      <c r="N41" s="18">
        <f t="shared" si="8"/>
        <v>68.8</v>
      </c>
      <c r="O41" s="18">
        <f t="shared" si="8"/>
        <v>0</v>
      </c>
      <c r="P41" s="18">
        <f t="shared" si="8"/>
        <v>2.23</v>
      </c>
      <c r="Q41" s="19">
        <f t="shared" si="8"/>
        <v>8</v>
      </c>
      <c r="R41" s="45">
        <f t="shared" si="8"/>
        <v>0</v>
      </c>
      <c r="S41" s="13"/>
    </row>
    <row r="42" spans="1:19" s="6" customFormat="1" ht="37.5" customHeight="1">
      <c r="A42" s="94" t="s">
        <v>3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13"/>
    </row>
    <row r="43" spans="1:26" s="32" customFormat="1" ht="28.5" customHeight="1">
      <c r="A43" s="88" t="s">
        <v>118</v>
      </c>
      <c r="B43" s="65" t="s">
        <v>68</v>
      </c>
      <c r="C43" s="65" t="s">
        <v>27</v>
      </c>
      <c r="D43" s="65" t="s">
        <v>28</v>
      </c>
      <c r="E43" s="65" t="s">
        <v>105</v>
      </c>
      <c r="F43" s="64" t="s">
        <v>16</v>
      </c>
      <c r="G43" s="29" t="s">
        <v>2</v>
      </c>
      <c r="H43" s="28">
        <f>SUM(H44:H46)</f>
        <v>0</v>
      </c>
      <c r="I43" s="28">
        <f aca="true" t="shared" si="9" ref="I43:P43">SUM(I44:I46)</f>
        <v>0</v>
      </c>
      <c r="J43" s="28">
        <f t="shared" si="9"/>
        <v>0</v>
      </c>
      <c r="K43" s="28">
        <f t="shared" si="9"/>
        <v>0</v>
      </c>
      <c r="L43" s="28">
        <f t="shared" si="9"/>
        <v>0</v>
      </c>
      <c r="M43" s="28">
        <f t="shared" si="9"/>
        <v>0</v>
      </c>
      <c r="N43" s="28">
        <f t="shared" si="9"/>
        <v>0.7</v>
      </c>
      <c r="O43" s="28">
        <f t="shared" si="9"/>
        <v>0</v>
      </c>
      <c r="P43" s="28">
        <f t="shared" si="9"/>
        <v>0.03</v>
      </c>
      <c r="Q43" s="30">
        <f>SUM(Q44:Q46)</f>
        <v>0</v>
      </c>
      <c r="R43" s="46"/>
      <c r="S43" s="31"/>
      <c r="Z43" s="34"/>
    </row>
    <row r="44" spans="1:26" s="6" customFormat="1" ht="28.5" customHeight="1">
      <c r="A44" s="88"/>
      <c r="B44" s="65"/>
      <c r="C44" s="65"/>
      <c r="D44" s="65"/>
      <c r="E44" s="65"/>
      <c r="F44" s="64"/>
      <c r="G44" s="27">
        <v>2018</v>
      </c>
      <c r="H44" s="18"/>
      <c r="I44" s="18"/>
      <c r="J44" s="18">
        <v>0</v>
      </c>
      <c r="K44" s="18"/>
      <c r="L44" s="18"/>
      <c r="M44" s="18"/>
      <c r="N44" s="18">
        <v>0.1</v>
      </c>
      <c r="O44" s="18"/>
      <c r="P44" s="18">
        <v>0.01</v>
      </c>
      <c r="Q44" s="19">
        <v>0</v>
      </c>
      <c r="R44" s="42">
        <v>10000</v>
      </c>
      <c r="S44" s="13"/>
      <c r="Z44" s="1"/>
    </row>
    <row r="45" spans="1:26" s="6" customFormat="1" ht="28.5" customHeight="1">
      <c r="A45" s="88"/>
      <c r="B45" s="65"/>
      <c r="C45" s="65"/>
      <c r="D45" s="65"/>
      <c r="E45" s="65"/>
      <c r="F45" s="64"/>
      <c r="G45" s="27">
        <v>2019</v>
      </c>
      <c r="H45" s="18"/>
      <c r="I45" s="18"/>
      <c r="J45" s="18"/>
      <c r="K45" s="18"/>
      <c r="L45" s="18"/>
      <c r="M45" s="18"/>
      <c r="N45" s="18">
        <v>0.3</v>
      </c>
      <c r="O45" s="18"/>
      <c r="P45" s="18">
        <v>0.01</v>
      </c>
      <c r="Q45" s="19"/>
      <c r="R45" s="42">
        <v>12300</v>
      </c>
      <c r="S45" s="13"/>
      <c r="Z45" s="1"/>
    </row>
    <row r="46" spans="1:26" s="6" customFormat="1" ht="28.5" customHeight="1">
      <c r="A46" s="88"/>
      <c r="B46" s="65"/>
      <c r="C46" s="65"/>
      <c r="D46" s="65"/>
      <c r="E46" s="65"/>
      <c r="F46" s="64"/>
      <c r="G46" s="27">
        <v>2020</v>
      </c>
      <c r="H46" s="18"/>
      <c r="I46" s="18"/>
      <c r="J46" s="18"/>
      <c r="K46" s="18"/>
      <c r="L46" s="18"/>
      <c r="M46" s="18"/>
      <c r="N46" s="18">
        <v>0.3</v>
      </c>
      <c r="O46" s="18"/>
      <c r="P46" s="18">
        <v>0.01</v>
      </c>
      <c r="Q46" s="19"/>
      <c r="R46" s="42">
        <v>12300</v>
      </c>
      <c r="S46" s="13"/>
      <c r="Z46" s="1"/>
    </row>
    <row r="47" spans="1:19" s="32" customFormat="1" ht="28.5" customHeight="1">
      <c r="A47" s="88" t="s">
        <v>119</v>
      </c>
      <c r="B47" s="65" t="s">
        <v>69</v>
      </c>
      <c r="C47" s="65" t="s">
        <v>18</v>
      </c>
      <c r="D47" s="65" t="s">
        <v>47</v>
      </c>
      <c r="E47" s="65" t="s">
        <v>105</v>
      </c>
      <c r="F47" s="64" t="s">
        <v>16</v>
      </c>
      <c r="G47" s="29" t="s">
        <v>2</v>
      </c>
      <c r="H47" s="28">
        <f>SUM(H48:H50)</f>
        <v>0</v>
      </c>
      <c r="I47" s="28">
        <f aca="true" t="shared" si="10" ref="I47:P47">SUM(I48:I50)</f>
        <v>0</v>
      </c>
      <c r="J47" s="28">
        <f t="shared" si="10"/>
        <v>0</v>
      </c>
      <c r="K47" s="28">
        <f t="shared" si="10"/>
        <v>0</v>
      </c>
      <c r="L47" s="28">
        <f t="shared" si="10"/>
        <v>0</v>
      </c>
      <c r="M47" s="28">
        <f t="shared" si="10"/>
        <v>0</v>
      </c>
      <c r="N47" s="28">
        <f t="shared" si="10"/>
        <v>1.7999999999999998</v>
      </c>
      <c r="O47" s="28">
        <f t="shared" si="10"/>
        <v>0</v>
      </c>
      <c r="P47" s="28">
        <f t="shared" si="10"/>
        <v>0.09</v>
      </c>
      <c r="Q47" s="30">
        <f>Q48+Q49+Q50</f>
        <v>0</v>
      </c>
      <c r="R47" s="46"/>
      <c r="S47" s="31"/>
    </row>
    <row r="48" spans="1:19" s="6" customFormat="1" ht="28.5" customHeight="1">
      <c r="A48" s="88"/>
      <c r="B48" s="65"/>
      <c r="C48" s="65"/>
      <c r="D48" s="65"/>
      <c r="E48" s="65"/>
      <c r="F48" s="64"/>
      <c r="G48" s="27">
        <v>2018</v>
      </c>
      <c r="H48" s="18"/>
      <c r="I48" s="18"/>
      <c r="J48" s="18">
        <v>0</v>
      </c>
      <c r="K48" s="18"/>
      <c r="L48" s="18"/>
      <c r="M48" s="18"/>
      <c r="N48" s="18">
        <v>0.6</v>
      </c>
      <c r="O48" s="18"/>
      <c r="P48" s="18">
        <v>0.03</v>
      </c>
      <c r="Q48" s="19"/>
      <c r="R48" s="42">
        <v>10000</v>
      </c>
      <c r="S48" s="13"/>
    </row>
    <row r="49" spans="1:19" s="6" customFormat="1" ht="28.5" customHeight="1">
      <c r="A49" s="88"/>
      <c r="B49" s="65"/>
      <c r="C49" s="65"/>
      <c r="D49" s="65"/>
      <c r="E49" s="65"/>
      <c r="F49" s="64"/>
      <c r="G49" s="27">
        <v>2019</v>
      </c>
      <c r="H49" s="18"/>
      <c r="I49" s="18"/>
      <c r="J49" s="18"/>
      <c r="K49" s="18"/>
      <c r="L49" s="18"/>
      <c r="M49" s="18"/>
      <c r="N49" s="18">
        <v>0.6</v>
      </c>
      <c r="O49" s="18"/>
      <c r="P49" s="18">
        <v>0.03</v>
      </c>
      <c r="Q49" s="19"/>
      <c r="R49" s="42">
        <v>12300</v>
      </c>
      <c r="S49" s="13"/>
    </row>
    <row r="50" spans="1:19" s="6" customFormat="1" ht="28.5" customHeight="1">
      <c r="A50" s="88"/>
      <c r="B50" s="65"/>
      <c r="C50" s="65"/>
      <c r="D50" s="65"/>
      <c r="E50" s="65"/>
      <c r="F50" s="64"/>
      <c r="G50" s="27">
        <v>2020</v>
      </c>
      <c r="H50" s="18"/>
      <c r="I50" s="18"/>
      <c r="J50" s="18"/>
      <c r="K50" s="18"/>
      <c r="L50" s="18"/>
      <c r="M50" s="18"/>
      <c r="N50" s="18">
        <v>0.6</v>
      </c>
      <c r="O50" s="18"/>
      <c r="P50" s="18">
        <v>0.03</v>
      </c>
      <c r="Q50" s="19"/>
      <c r="R50" s="42">
        <v>12300</v>
      </c>
      <c r="S50" s="13"/>
    </row>
    <row r="51" spans="1:19" s="32" customFormat="1" ht="28.5" customHeight="1">
      <c r="A51" s="88" t="s">
        <v>43</v>
      </c>
      <c r="B51" s="65" t="s">
        <v>70</v>
      </c>
      <c r="C51" s="65" t="s">
        <v>18</v>
      </c>
      <c r="D51" s="65" t="s">
        <v>71</v>
      </c>
      <c r="E51" s="65" t="s">
        <v>105</v>
      </c>
      <c r="F51" s="64" t="s">
        <v>16</v>
      </c>
      <c r="G51" s="29" t="s">
        <v>2</v>
      </c>
      <c r="H51" s="28">
        <f>SUM(H52:H54)</f>
        <v>0</v>
      </c>
      <c r="I51" s="28">
        <f aca="true" t="shared" si="11" ref="I51:P51">SUM(I52:I54)</f>
        <v>0</v>
      </c>
      <c r="J51" s="28">
        <f t="shared" si="11"/>
        <v>0</v>
      </c>
      <c r="K51" s="28">
        <f t="shared" si="11"/>
        <v>0</v>
      </c>
      <c r="L51" s="28">
        <f t="shared" si="11"/>
        <v>0</v>
      </c>
      <c r="M51" s="28">
        <f t="shared" si="11"/>
        <v>0</v>
      </c>
      <c r="N51" s="28">
        <f t="shared" si="11"/>
        <v>1.9</v>
      </c>
      <c r="O51" s="28">
        <f t="shared" si="11"/>
        <v>0</v>
      </c>
      <c r="P51" s="28">
        <f t="shared" si="11"/>
        <v>0.09</v>
      </c>
      <c r="Q51" s="30">
        <f>SUM(Q52:Q54)</f>
        <v>0</v>
      </c>
      <c r="R51" s="46"/>
      <c r="S51" s="31"/>
    </row>
    <row r="52" spans="1:19" s="6" customFormat="1" ht="28.5" customHeight="1">
      <c r="A52" s="88"/>
      <c r="B52" s="65"/>
      <c r="C52" s="65"/>
      <c r="D52" s="65"/>
      <c r="E52" s="65"/>
      <c r="F52" s="64"/>
      <c r="G52" s="27">
        <v>2018</v>
      </c>
      <c r="H52" s="18"/>
      <c r="I52" s="18"/>
      <c r="J52" s="18">
        <v>0</v>
      </c>
      <c r="K52" s="18"/>
      <c r="L52" s="18"/>
      <c r="M52" s="18"/>
      <c r="N52" s="18">
        <v>0.5</v>
      </c>
      <c r="O52" s="18"/>
      <c r="P52" s="18">
        <v>0.03</v>
      </c>
      <c r="Q52" s="19"/>
      <c r="R52" s="42">
        <v>10000</v>
      </c>
      <c r="S52" s="13"/>
    </row>
    <row r="53" spans="1:19" s="6" customFormat="1" ht="28.5" customHeight="1">
      <c r="A53" s="88"/>
      <c r="B53" s="65"/>
      <c r="C53" s="65"/>
      <c r="D53" s="65"/>
      <c r="E53" s="65"/>
      <c r="F53" s="64"/>
      <c r="G53" s="27">
        <v>2019</v>
      </c>
      <c r="H53" s="18"/>
      <c r="I53" s="18"/>
      <c r="J53" s="18"/>
      <c r="K53" s="18"/>
      <c r="L53" s="18"/>
      <c r="M53" s="18"/>
      <c r="N53" s="18">
        <v>0.7</v>
      </c>
      <c r="O53" s="18"/>
      <c r="P53" s="18">
        <v>0.03</v>
      </c>
      <c r="Q53" s="19"/>
      <c r="R53" s="42">
        <v>12300</v>
      </c>
      <c r="S53" s="13"/>
    </row>
    <row r="54" spans="1:19" s="6" customFormat="1" ht="28.5" customHeight="1">
      <c r="A54" s="88"/>
      <c r="B54" s="65"/>
      <c r="C54" s="65"/>
      <c r="D54" s="65"/>
      <c r="E54" s="65"/>
      <c r="F54" s="64"/>
      <c r="G54" s="27">
        <v>2020</v>
      </c>
      <c r="H54" s="18"/>
      <c r="I54" s="18"/>
      <c r="J54" s="18"/>
      <c r="K54" s="18"/>
      <c r="L54" s="18"/>
      <c r="M54" s="18"/>
      <c r="N54" s="18">
        <v>0.7</v>
      </c>
      <c r="O54" s="18"/>
      <c r="P54" s="18">
        <v>0.03</v>
      </c>
      <c r="Q54" s="19"/>
      <c r="R54" s="42">
        <v>12300</v>
      </c>
      <c r="S54" s="13"/>
    </row>
    <row r="55" spans="1:19" s="32" customFormat="1" ht="28.5" customHeight="1">
      <c r="A55" s="88" t="s">
        <v>44</v>
      </c>
      <c r="B55" s="65" t="s">
        <v>72</v>
      </c>
      <c r="C55" s="65" t="s">
        <v>18</v>
      </c>
      <c r="D55" s="65" t="s">
        <v>47</v>
      </c>
      <c r="E55" s="65" t="s">
        <v>102</v>
      </c>
      <c r="F55" s="64" t="s">
        <v>16</v>
      </c>
      <c r="G55" s="29" t="s">
        <v>2</v>
      </c>
      <c r="H55" s="28">
        <f>H56+H57+H58</f>
        <v>0</v>
      </c>
      <c r="I55" s="28"/>
      <c r="J55" s="28">
        <f>J56+J57+J58</f>
        <v>0</v>
      </c>
      <c r="K55" s="28"/>
      <c r="L55" s="28">
        <f>L56+L57+L58</f>
        <v>0</v>
      </c>
      <c r="M55" s="28"/>
      <c r="N55" s="28">
        <f>SUM(N56:N58)</f>
        <v>5.4</v>
      </c>
      <c r="O55" s="28">
        <f>SUM(O56:O58)</f>
        <v>0</v>
      </c>
      <c r="P55" s="28">
        <f>SUM(P56:P58)</f>
        <v>0.09</v>
      </c>
      <c r="Q55" s="30">
        <f>Q56+Q57+Q58</f>
        <v>0</v>
      </c>
      <c r="R55" s="46"/>
      <c r="S55" s="31"/>
    </row>
    <row r="56" spans="1:19" s="6" customFormat="1" ht="28.5" customHeight="1">
      <c r="A56" s="88"/>
      <c r="B56" s="65"/>
      <c r="C56" s="65"/>
      <c r="D56" s="65"/>
      <c r="E56" s="65"/>
      <c r="F56" s="64"/>
      <c r="G56" s="27">
        <v>2018</v>
      </c>
      <c r="H56" s="18">
        <v>0</v>
      </c>
      <c r="I56" s="18"/>
      <c r="J56" s="18"/>
      <c r="K56" s="18"/>
      <c r="L56" s="18">
        <v>0</v>
      </c>
      <c r="M56" s="18"/>
      <c r="N56" s="18">
        <v>1.8</v>
      </c>
      <c r="O56" s="18"/>
      <c r="P56" s="18">
        <v>0.03</v>
      </c>
      <c r="Q56" s="19">
        <v>0</v>
      </c>
      <c r="R56" s="42">
        <v>10000</v>
      </c>
      <c r="S56" s="13"/>
    </row>
    <row r="57" spans="1:19" s="6" customFormat="1" ht="28.5" customHeight="1">
      <c r="A57" s="88"/>
      <c r="B57" s="65"/>
      <c r="C57" s="65"/>
      <c r="D57" s="65"/>
      <c r="E57" s="65"/>
      <c r="F57" s="64"/>
      <c r="G57" s="27">
        <v>2019</v>
      </c>
      <c r="H57" s="18"/>
      <c r="I57" s="18"/>
      <c r="J57" s="18"/>
      <c r="K57" s="18"/>
      <c r="L57" s="18"/>
      <c r="M57" s="18"/>
      <c r="N57" s="18">
        <v>1.8</v>
      </c>
      <c r="O57" s="18"/>
      <c r="P57" s="18">
        <v>0.03</v>
      </c>
      <c r="Q57" s="19"/>
      <c r="R57" s="42">
        <v>12300</v>
      </c>
      <c r="S57" s="13"/>
    </row>
    <row r="58" spans="1:19" s="6" customFormat="1" ht="28.5" customHeight="1">
      <c r="A58" s="88"/>
      <c r="B58" s="65"/>
      <c r="C58" s="65"/>
      <c r="D58" s="65"/>
      <c r="E58" s="65"/>
      <c r="F58" s="64"/>
      <c r="G58" s="27">
        <v>2020</v>
      </c>
      <c r="H58" s="18"/>
      <c r="I58" s="18"/>
      <c r="J58" s="18"/>
      <c r="K58" s="18"/>
      <c r="L58" s="18"/>
      <c r="M58" s="18"/>
      <c r="N58" s="18">
        <v>1.8</v>
      </c>
      <c r="O58" s="18"/>
      <c r="P58" s="18">
        <v>0.03</v>
      </c>
      <c r="Q58" s="19"/>
      <c r="R58" s="42">
        <v>12300</v>
      </c>
      <c r="S58" s="13"/>
    </row>
    <row r="59" spans="1:19" s="32" customFormat="1" ht="28.5" customHeight="1">
      <c r="A59" s="88" t="s">
        <v>45</v>
      </c>
      <c r="B59" s="65" t="s">
        <v>73</v>
      </c>
      <c r="C59" s="65" t="s">
        <v>51</v>
      </c>
      <c r="D59" s="65" t="s">
        <v>52</v>
      </c>
      <c r="E59" s="65" t="s">
        <v>102</v>
      </c>
      <c r="F59" s="64" t="s">
        <v>16</v>
      </c>
      <c r="G59" s="29" t="s">
        <v>2</v>
      </c>
      <c r="H59" s="28">
        <f>H60+H61+H62</f>
        <v>0</v>
      </c>
      <c r="I59" s="28"/>
      <c r="J59" s="28">
        <f>J60+J61+J62</f>
        <v>0</v>
      </c>
      <c r="K59" s="28"/>
      <c r="L59" s="28">
        <f>L60+L61+L62</f>
        <v>0</v>
      </c>
      <c r="M59" s="28"/>
      <c r="N59" s="28">
        <f>SUM(N60:N62)</f>
        <v>0.30000000000000004</v>
      </c>
      <c r="O59" s="28">
        <f>SUM(O60:O62)</f>
        <v>0</v>
      </c>
      <c r="P59" s="28">
        <f>SUM(P60:P62)</f>
        <v>0.03</v>
      </c>
      <c r="Q59" s="30">
        <f>Q60+Q61+Q62</f>
        <v>0</v>
      </c>
      <c r="R59" s="46"/>
      <c r="S59" s="31"/>
    </row>
    <row r="60" spans="1:19" s="6" customFormat="1" ht="28.5" customHeight="1">
      <c r="A60" s="88"/>
      <c r="B60" s="65"/>
      <c r="C60" s="65"/>
      <c r="D60" s="65"/>
      <c r="E60" s="65"/>
      <c r="F60" s="64"/>
      <c r="G60" s="27">
        <v>2018</v>
      </c>
      <c r="H60" s="18">
        <v>0</v>
      </c>
      <c r="I60" s="18"/>
      <c r="J60" s="18"/>
      <c r="K60" s="18"/>
      <c r="L60" s="18">
        <v>0</v>
      </c>
      <c r="M60" s="18"/>
      <c r="N60" s="18">
        <v>0.1</v>
      </c>
      <c r="O60" s="18"/>
      <c r="P60" s="18">
        <v>0.01</v>
      </c>
      <c r="Q60" s="19">
        <v>0</v>
      </c>
      <c r="R60" s="42">
        <v>10000</v>
      </c>
      <c r="S60" s="13"/>
    </row>
    <row r="61" spans="1:19" s="6" customFormat="1" ht="28.5" customHeight="1">
      <c r="A61" s="88"/>
      <c r="B61" s="65"/>
      <c r="C61" s="65"/>
      <c r="D61" s="65"/>
      <c r="E61" s="65"/>
      <c r="F61" s="64"/>
      <c r="G61" s="27">
        <v>2019</v>
      </c>
      <c r="H61" s="18"/>
      <c r="I61" s="18"/>
      <c r="J61" s="18"/>
      <c r="K61" s="18"/>
      <c r="L61" s="18"/>
      <c r="M61" s="18"/>
      <c r="N61" s="18">
        <v>0.1</v>
      </c>
      <c r="O61" s="18"/>
      <c r="P61" s="18">
        <v>0.01</v>
      </c>
      <c r="Q61" s="19"/>
      <c r="R61" s="42">
        <v>12300</v>
      </c>
      <c r="S61" s="13"/>
    </row>
    <row r="62" spans="1:19" s="6" customFormat="1" ht="28.5" customHeight="1">
      <c r="A62" s="88"/>
      <c r="B62" s="65"/>
      <c r="C62" s="65"/>
      <c r="D62" s="65"/>
      <c r="E62" s="65"/>
      <c r="F62" s="64"/>
      <c r="G62" s="27">
        <v>2020</v>
      </c>
      <c r="H62" s="18"/>
      <c r="I62" s="18"/>
      <c r="J62" s="18"/>
      <c r="K62" s="18"/>
      <c r="L62" s="18"/>
      <c r="M62" s="18"/>
      <c r="N62" s="18">
        <v>0.1</v>
      </c>
      <c r="O62" s="18"/>
      <c r="P62" s="18">
        <v>0.01</v>
      </c>
      <c r="Q62" s="19"/>
      <c r="R62" s="42">
        <v>12300</v>
      </c>
      <c r="S62" s="13"/>
    </row>
    <row r="63" spans="1:19" s="6" customFormat="1" ht="28.5" customHeight="1">
      <c r="A63" s="116" t="s">
        <v>46</v>
      </c>
      <c r="B63" s="66" t="s">
        <v>89</v>
      </c>
      <c r="C63" s="66" t="s">
        <v>18</v>
      </c>
      <c r="D63" s="66" t="s">
        <v>90</v>
      </c>
      <c r="E63" s="66" t="s">
        <v>107</v>
      </c>
      <c r="F63" s="64" t="s">
        <v>16</v>
      </c>
      <c r="G63" s="29" t="s">
        <v>2</v>
      </c>
      <c r="H63" s="51">
        <f>H64+H65+H66</f>
        <v>0</v>
      </c>
      <c r="I63" s="51"/>
      <c r="J63" s="51"/>
      <c r="K63" s="51"/>
      <c r="L63" s="51">
        <f>L64+L65+L66</f>
        <v>0</v>
      </c>
      <c r="M63" s="51"/>
      <c r="N63" s="51">
        <f>N64+N65+N66</f>
        <v>11.399999999999999</v>
      </c>
      <c r="O63" s="51"/>
      <c r="P63" s="51">
        <f>P64+P65+P66</f>
        <v>0.09</v>
      </c>
      <c r="Q63" s="52">
        <f>Q64+Q65+Q66</f>
        <v>1</v>
      </c>
      <c r="R63" s="50"/>
      <c r="S63" s="13"/>
    </row>
    <row r="64" spans="1:19" s="6" customFormat="1" ht="28.5" customHeight="1">
      <c r="A64" s="117"/>
      <c r="B64" s="67"/>
      <c r="C64" s="67"/>
      <c r="D64" s="67"/>
      <c r="E64" s="67"/>
      <c r="F64" s="64"/>
      <c r="G64" s="27">
        <v>2018</v>
      </c>
      <c r="H64" s="18">
        <v>0</v>
      </c>
      <c r="I64" s="18"/>
      <c r="J64" s="18"/>
      <c r="K64" s="18"/>
      <c r="L64" s="18">
        <v>0</v>
      </c>
      <c r="M64" s="18"/>
      <c r="N64" s="18">
        <v>3.8</v>
      </c>
      <c r="O64" s="18"/>
      <c r="P64" s="18">
        <v>0.03</v>
      </c>
      <c r="Q64" s="19">
        <v>1</v>
      </c>
      <c r="R64" s="42">
        <v>11200</v>
      </c>
      <c r="S64" s="13"/>
    </row>
    <row r="65" spans="1:19" s="6" customFormat="1" ht="28.5" customHeight="1">
      <c r="A65" s="117"/>
      <c r="B65" s="67"/>
      <c r="C65" s="67"/>
      <c r="D65" s="67"/>
      <c r="E65" s="67"/>
      <c r="F65" s="64"/>
      <c r="G65" s="27">
        <v>2019</v>
      </c>
      <c r="H65" s="18"/>
      <c r="I65" s="18"/>
      <c r="J65" s="18"/>
      <c r="K65" s="18"/>
      <c r="L65" s="18"/>
      <c r="M65" s="18"/>
      <c r="N65" s="18">
        <v>3.8</v>
      </c>
      <c r="O65" s="18"/>
      <c r="P65" s="18">
        <v>0.03</v>
      </c>
      <c r="Q65" s="19"/>
      <c r="R65" s="42">
        <v>12300</v>
      </c>
      <c r="S65" s="13"/>
    </row>
    <row r="66" spans="1:19" s="6" customFormat="1" ht="28.5" customHeight="1">
      <c r="A66" s="118"/>
      <c r="B66" s="68"/>
      <c r="C66" s="68"/>
      <c r="D66" s="68"/>
      <c r="E66" s="68"/>
      <c r="F66" s="64"/>
      <c r="G66" s="27">
        <v>2020</v>
      </c>
      <c r="H66" s="18"/>
      <c r="I66" s="18"/>
      <c r="J66" s="18"/>
      <c r="K66" s="18"/>
      <c r="L66" s="18"/>
      <c r="M66" s="18"/>
      <c r="N66" s="18">
        <v>3.8</v>
      </c>
      <c r="O66" s="18"/>
      <c r="P66" s="18">
        <v>0.03</v>
      </c>
      <c r="Q66" s="19"/>
      <c r="R66" s="42">
        <v>12300</v>
      </c>
      <c r="S66" s="13"/>
    </row>
    <row r="67" spans="1:19" s="6" customFormat="1" ht="28.5" customHeight="1">
      <c r="A67" s="116" t="s">
        <v>120</v>
      </c>
      <c r="B67" s="66" t="s">
        <v>94</v>
      </c>
      <c r="C67" s="66" t="s">
        <v>27</v>
      </c>
      <c r="D67" s="66" t="s">
        <v>91</v>
      </c>
      <c r="E67" s="66" t="s">
        <v>107</v>
      </c>
      <c r="F67" s="64" t="s">
        <v>16</v>
      </c>
      <c r="G67" s="29" t="s">
        <v>2</v>
      </c>
      <c r="H67" s="51">
        <f>H68+H69+H70</f>
        <v>0</v>
      </c>
      <c r="I67" s="51"/>
      <c r="J67" s="51"/>
      <c r="K67" s="51"/>
      <c r="L67" s="51">
        <f>L68+L69+L70</f>
        <v>0</v>
      </c>
      <c r="M67" s="51"/>
      <c r="N67" s="51">
        <f>N68+N69+N70</f>
        <v>1.2000000000000002</v>
      </c>
      <c r="O67" s="49"/>
      <c r="P67" s="51">
        <f>P68+P69+P70</f>
        <v>0.27</v>
      </c>
      <c r="Q67" s="52">
        <f>Q68+Q69+Q70</f>
        <v>0</v>
      </c>
      <c r="R67" s="50"/>
      <c r="S67" s="13"/>
    </row>
    <row r="68" spans="1:19" s="6" customFormat="1" ht="28.5" customHeight="1">
      <c r="A68" s="117"/>
      <c r="B68" s="67"/>
      <c r="C68" s="67"/>
      <c r="D68" s="67"/>
      <c r="E68" s="67"/>
      <c r="F68" s="64"/>
      <c r="G68" s="27">
        <v>2018</v>
      </c>
      <c r="H68" s="18">
        <v>0</v>
      </c>
      <c r="I68" s="18"/>
      <c r="J68" s="18"/>
      <c r="K68" s="18"/>
      <c r="L68" s="18">
        <v>0</v>
      </c>
      <c r="M68" s="18"/>
      <c r="N68" s="18">
        <v>0.4</v>
      </c>
      <c r="O68" s="18"/>
      <c r="P68" s="18">
        <v>0.09</v>
      </c>
      <c r="Q68" s="19">
        <v>0</v>
      </c>
      <c r="R68" s="42">
        <v>11200</v>
      </c>
      <c r="S68" s="13"/>
    </row>
    <row r="69" spans="1:19" s="6" customFormat="1" ht="28.5" customHeight="1">
      <c r="A69" s="117"/>
      <c r="B69" s="67"/>
      <c r="C69" s="67"/>
      <c r="D69" s="67"/>
      <c r="E69" s="67"/>
      <c r="F69" s="64"/>
      <c r="G69" s="27">
        <v>2019</v>
      </c>
      <c r="H69" s="18"/>
      <c r="I69" s="18"/>
      <c r="J69" s="18"/>
      <c r="K69" s="18"/>
      <c r="L69" s="18"/>
      <c r="M69" s="18"/>
      <c r="N69" s="18">
        <v>0.4</v>
      </c>
      <c r="O69" s="18"/>
      <c r="P69" s="18">
        <v>0.09</v>
      </c>
      <c r="Q69" s="19"/>
      <c r="R69" s="42">
        <v>12300</v>
      </c>
      <c r="S69" s="13"/>
    </row>
    <row r="70" spans="1:19" s="6" customFormat="1" ht="28.5" customHeight="1">
      <c r="A70" s="118"/>
      <c r="B70" s="68"/>
      <c r="C70" s="68"/>
      <c r="D70" s="68"/>
      <c r="E70" s="68"/>
      <c r="F70" s="64"/>
      <c r="G70" s="27">
        <v>2020</v>
      </c>
      <c r="H70" s="18"/>
      <c r="I70" s="18"/>
      <c r="J70" s="18"/>
      <c r="K70" s="18"/>
      <c r="L70" s="18"/>
      <c r="M70" s="18"/>
      <c r="N70" s="18">
        <v>0.4</v>
      </c>
      <c r="O70" s="18"/>
      <c r="P70" s="18">
        <v>0.09</v>
      </c>
      <c r="Q70" s="19"/>
      <c r="R70" s="42">
        <v>12300</v>
      </c>
      <c r="S70" s="13"/>
    </row>
    <row r="71" spans="1:19" s="32" customFormat="1" ht="30" customHeight="1">
      <c r="A71" s="95" t="s">
        <v>50</v>
      </c>
      <c r="B71" s="89" t="s">
        <v>112</v>
      </c>
      <c r="C71" s="89" t="s">
        <v>95</v>
      </c>
      <c r="D71" s="89" t="s">
        <v>96</v>
      </c>
      <c r="E71" s="69" t="s">
        <v>107</v>
      </c>
      <c r="F71" s="64" t="s">
        <v>16</v>
      </c>
      <c r="G71" s="29" t="s">
        <v>2</v>
      </c>
      <c r="H71" s="28">
        <f>H72+H73+H74</f>
        <v>3</v>
      </c>
      <c r="I71" s="28"/>
      <c r="J71" s="28">
        <f>J72+J73+J74</f>
        <v>0</v>
      </c>
      <c r="K71" s="28"/>
      <c r="L71" s="28">
        <f>L72+L73+L74</f>
        <v>3</v>
      </c>
      <c r="M71" s="28"/>
      <c r="N71" s="58">
        <f>N72+N73+N74</f>
        <v>4.1</v>
      </c>
      <c r="P71" s="38">
        <f>P72+P73+P74</f>
        <v>0.4</v>
      </c>
      <c r="Q71" s="38">
        <f>Q72+Q73+Q74</f>
        <v>3</v>
      </c>
      <c r="R71" s="38"/>
      <c r="S71" s="31"/>
    </row>
    <row r="72" spans="1:19" s="6" customFormat="1" ht="30" customHeight="1">
      <c r="A72" s="96"/>
      <c r="B72" s="90"/>
      <c r="C72" s="92"/>
      <c r="D72" s="92"/>
      <c r="E72" s="70"/>
      <c r="F72" s="64"/>
      <c r="G72" s="27">
        <v>2018</v>
      </c>
      <c r="H72" s="22">
        <v>3</v>
      </c>
      <c r="I72" s="18"/>
      <c r="J72" s="18"/>
      <c r="K72" s="18"/>
      <c r="L72" s="18">
        <v>3</v>
      </c>
      <c r="M72" s="18"/>
      <c r="N72" s="56">
        <v>1.7</v>
      </c>
      <c r="P72" s="56">
        <v>0.1</v>
      </c>
      <c r="Q72" s="48">
        <v>1</v>
      </c>
      <c r="R72" s="48">
        <v>10000</v>
      </c>
      <c r="S72" s="13"/>
    </row>
    <row r="73" spans="1:19" s="6" customFormat="1" ht="30" customHeight="1">
      <c r="A73" s="96"/>
      <c r="B73" s="90"/>
      <c r="C73" s="92"/>
      <c r="D73" s="92"/>
      <c r="E73" s="70"/>
      <c r="F73" s="64"/>
      <c r="G73" s="27">
        <v>2019</v>
      </c>
      <c r="H73" s="18">
        <v>0</v>
      </c>
      <c r="I73" s="18"/>
      <c r="J73" s="18"/>
      <c r="K73" s="18"/>
      <c r="L73" s="18"/>
      <c r="M73" s="18"/>
      <c r="N73" s="56">
        <v>1.2</v>
      </c>
      <c r="P73" s="48">
        <v>0.15</v>
      </c>
      <c r="Q73" s="48">
        <v>2</v>
      </c>
      <c r="R73" s="48">
        <v>12500</v>
      </c>
      <c r="S73" s="13"/>
    </row>
    <row r="74" spans="1:19" s="6" customFormat="1" ht="30" customHeight="1">
      <c r="A74" s="97"/>
      <c r="B74" s="91"/>
      <c r="C74" s="93"/>
      <c r="D74" s="93"/>
      <c r="E74" s="71"/>
      <c r="F74" s="64"/>
      <c r="G74" s="27">
        <v>2020</v>
      </c>
      <c r="H74" s="18">
        <v>0</v>
      </c>
      <c r="I74" s="18"/>
      <c r="J74" s="18"/>
      <c r="K74" s="18"/>
      <c r="L74" s="18">
        <v>0</v>
      </c>
      <c r="M74" s="18"/>
      <c r="N74" s="56">
        <v>1.2</v>
      </c>
      <c r="P74" s="48">
        <v>0.15</v>
      </c>
      <c r="Q74" s="48">
        <v>0</v>
      </c>
      <c r="R74" s="48">
        <v>12500</v>
      </c>
      <c r="S74" s="13"/>
    </row>
    <row r="75" spans="1:19" s="32" customFormat="1" ht="28.5" customHeight="1">
      <c r="A75" s="74" t="s">
        <v>5</v>
      </c>
      <c r="B75" s="79"/>
      <c r="C75" s="79"/>
      <c r="D75" s="79"/>
      <c r="E75" s="79"/>
      <c r="F75" s="79"/>
      <c r="G75" s="29" t="s">
        <v>2</v>
      </c>
      <c r="H75" s="28">
        <f>H43+H47+H51+H55+H59+H63+H67+H71</f>
        <v>3</v>
      </c>
      <c r="I75" s="28">
        <v>0</v>
      </c>
      <c r="J75" s="28">
        <v>0</v>
      </c>
      <c r="K75" s="28">
        <v>0</v>
      </c>
      <c r="L75" s="28">
        <f>L76+L77+L78</f>
        <v>3</v>
      </c>
      <c r="M75" s="28">
        <v>0</v>
      </c>
      <c r="N75" s="28">
        <f>N76+N77+N78</f>
        <v>26.799999999999997</v>
      </c>
      <c r="O75" s="28">
        <v>0</v>
      </c>
      <c r="P75" s="28">
        <f aca="true" t="shared" si="12" ref="P75:Q78">P43+P47+P51+P55+P59+P63+P67+P71</f>
        <v>1.0899999999999999</v>
      </c>
      <c r="Q75" s="30">
        <f t="shared" si="12"/>
        <v>4</v>
      </c>
      <c r="R75" s="46"/>
      <c r="S75" s="31"/>
    </row>
    <row r="76" spans="1:19" s="6" customFormat="1" ht="28.5" customHeight="1">
      <c r="A76" s="78"/>
      <c r="B76" s="79"/>
      <c r="C76" s="79"/>
      <c r="D76" s="79"/>
      <c r="E76" s="79"/>
      <c r="F76" s="79"/>
      <c r="G76" s="27">
        <v>2018</v>
      </c>
      <c r="H76" s="18">
        <f>H44+H48+H52+H56+H60+H64+H68+H72</f>
        <v>3</v>
      </c>
      <c r="I76" s="18">
        <f aca="true" t="shared" si="13" ref="I76:K77">I44+I48+I52+I56+I60+I72</f>
        <v>0</v>
      </c>
      <c r="J76" s="18">
        <f t="shared" si="13"/>
        <v>0</v>
      </c>
      <c r="K76" s="18">
        <f t="shared" si="13"/>
        <v>0</v>
      </c>
      <c r="L76" s="18">
        <f>L44+L48+L52+L56+L60+L64+L68+L72</f>
        <v>3</v>
      </c>
      <c r="M76" s="18">
        <f>M44+M48+M52+M56+M60+M72</f>
        <v>0</v>
      </c>
      <c r="N76" s="18">
        <f>N44+N48+N52+N56+N60+N64+N68+N72</f>
        <v>9</v>
      </c>
      <c r="O76" s="18">
        <f>O44+O48+O52+O56+O60</f>
        <v>0</v>
      </c>
      <c r="P76" s="18">
        <f t="shared" si="12"/>
        <v>0.33</v>
      </c>
      <c r="Q76" s="19">
        <f t="shared" si="12"/>
        <v>2</v>
      </c>
      <c r="R76" s="42"/>
      <c r="S76" s="13"/>
    </row>
    <row r="77" spans="1:19" s="6" customFormat="1" ht="28.5" customHeight="1">
      <c r="A77" s="78"/>
      <c r="B77" s="79"/>
      <c r="C77" s="79"/>
      <c r="D77" s="79"/>
      <c r="E77" s="79"/>
      <c r="F77" s="79"/>
      <c r="G77" s="27">
        <v>2019</v>
      </c>
      <c r="H77" s="18">
        <v>0</v>
      </c>
      <c r="I77" s="18">
        <f t="shared" si="13"/>
        <v>0</v>
      </c>
      <c r="J77" s="18">
        <f t="shared" si="13"/>
        <v>0</v>
      </c>
      <c r="K77" s="18">
        <f t="shared" si="13"/>
        <v>0</v>
      </c>
      <c r="L77" s="18">
        <f>L45+L49+L53+L57+L61+L65+L69+L73</f>
        <v>0</v>
      </c>
      <c r="M77" s="18">
        <f>M45+M49+M53+M57+M61+M73</f>
        <v>0</v>
      </c>
      <c r="N77" s="18">
        <f>N45+N49+N53+N57+N61+N65+N69+N73</f>
        <v>8.9</v>
      </c>
      <c r="O77" s="18">
        <f>O45+O49+O53+O57+O61</f>
        <v>0</v>
      </c>
      <c r="P77" s="18">
        <f t="shared" si="12"/>
        <v>0.38</v>
      </c>
      <c r="Q77" s="19">
        <f t="shared" si="12"/>
        <v>2</v>
      </c>
      <c r="R77" s="42"/>
      <c r="S77" s="13"/>
    </row>
    <row r="78" spans="1:19" s="6" customFormat="1" ht="28.5" customHeight="1">
      <c r="A78" s="78"/>
      <c r="B78" s="79"/>
      <c r="C78" s="79"/>
      <c r="D78" s="79"/>
      <c r="E78" s="79"/>
      <c r="F78" s="79"/>
      <c r="G78" s="27">
        <v>2020</v>
      </c>
      <c r="H78" s="18">
        <v>0</v>
      </c>
      <c r="I78" s="18">
        <f>I46+I50+I54+I58++I62+I74</f>
        <v>0</v>
      </c>
      <c r="J78" s="18">
        <f>J46+J50+J54+J58+J62+J74</f>
        <v>0</v>
      </c>
      <c r="K78" s="18">
        <f>K46+K50+K54+K58+K62+K74</f>
        <v>0</v>
      </c>
      <c r="L78" s="18">
        <f>L46+L50+L54+L58+L62+L66+L70+L74</f>
        <v>0</v>
      </c>
      <c r="M78" s="18">
        <f>M46+M50+M54+M58+M62+M74</f>
        <v>0</v>
      </c>
      <c r="N78" s="18">
        <f>N46+N50+N54+N58+N62+N66+N70+N74</f>
        <v>8.9</v>
      </c>
      <c r="O78" s="18">
        <f>O46+O50+O54+O58+O62</f>
        <v>0</v>
      </c>
      <c r="P78" s="18">
        <f t="shared" si="12"/>
        <v>0.38</v>
      </c>
      <c r="Q78" s="19">
        <f t="shared" si="12"/>
        <v>0</v>
      </c>
      <c r="R78" s="42"/>
      <c r="S78" s="13"/>
    </row>
    <row r="79" spans="1:19" s="32" customFormat="1" ht="28.5" customHeight="1">
      <c r="A79" s="78" t="s">
        <v>9</v>
      </c>
      <c r="B79" s="79"/>
      <c r="C79" s="79"/>
      <c r="D79" s="79"/>
      <c r="E79" s="79"/>
      <c r="F79" s="79"/>
      <c r="G79" s="29" t="s">
        <v>2</v>
      </c>
      <c r="H79" s="28">
        <f>SUM(H80:H82)</f>
        <v>3</v>
      </c>
      <c r="I79" s="28">
        <f aca="true" t="shared" si="14" ref="I79:P79">SUM(I80:I82)</f>
        <v>0</v>
      </c>
      <c r="J79" s="28">
        <f t="shared" si="14"/>
        <v>0</v>
      </c>
      <c r="K79" s="28">
        <f t="shared" si="14"/>
        <v>0</v>
      </c>
      <c r="L79" s="28">
        <f t="shared" si="14"/>
        <v>3</v>
      </c>
      <c r="M79" s="28">
        <f t="shared" si="14"/>
        <v>0</v>
      </c>
      <c r="N79" s="28">
        <f t="shared" si="14"/>
        <v>26.799999999999997</v>
      </c>
      <c r="O79" s="28">
        <f t="shared" si="14"/>
        <v>0</v>
      </c>
      <c r="P79" s="28">
        <f t="shared" si="14"/>
        <v>1.0899999999999999</v>
      </c>
      <c r="Q79" s="30">
        <f>SUM(Q80:Q82)</f>
        <v>4</v>
      </c>
      <c r="R79" s="46"/>
      <c r="S79" s="31"/>
    </row>
    <row r="80" spans="1:19" s="6" customFormat="1" ht="28.5" customHeight="1">
      <c r="A80" s="78"/>
      <c r="B80" s="79"/>
      <c r="C80" s="79"/>
      <c r="D80" s="79"/>
      <c r="E80" s="79"/>
      <c r="F80" s="79"/>
      <c r="G80" s="27">
        <v>2018</v>
      </c>
      <c r="H80" s="18">
        <f>H76</f>
        <v>3</v>
      </c>
      <c r="I80" s="18">
        <f aca="true" t="shared" si="15" ref="I80:P80">I76</f>
        <v>0</v>
      </c>
      <c r="J80" s="18">
        <f t="shared" si="15"/>
        <v>0</v>
      </c>
      <c r="K80" s="18">
        <f t="shared" si="15"/>
        <v>0</v>
      </c>
      <c r="L80" s="18">
        <f t="shared" si="15"/>
        <v>3</v>
      </c>
      <c r="M80" s="18">
        <f t="shared" si="15"/>
        <v>0</v>
      </c>
      <c r="N80" s="18">
        <f t="shared" si="15"/>
        <v>9</v>
      </c>
      <c r="O80" s="18">
        <f t="shared" si="15"/>
        <v>0</v>
      </c>
      <c r="P80" s="18">
        <f t="shared" si="15"/>
        <v>0.33</v>
      </c>
      <c r="Q80" s="19">
        <f>Q76</f>
        <v>2</v>
      </c>
      <c r="R80" s="42"/>
      <c r="S80" s="13"/>
    </row>
    <row r="81" spans="1:19" s="6" customFormat="1" ht="28.5" customHeight="1">
      <c r="A81" s="78"/>
      <c r="B81" s="79"/>
      <c r="C81" s="79"/>
      <c r="D81" s="79"/>
      <c r="E81" s="79"/>
      <c r="F81" s="79"/>
      <c r="G81" s="27">
        <v>2019</v>
      </c>
      <c r="H81" s="18">
        <f aca="true" t="shared" si="16" ref="H81:P82">H77</f>
        <v>0</v>
      </c>
      <c r="I81" s="18">
        <f t="shared" si="16"/>
        <v>0</v>
      </c>
      <c r="J81" s="18">
        <f t="shared" si="16"/>
        <v>0</v>
      </c>
      <c r="K81" s="18">
        <f t="shared" si="16"/>
        <v>0</v>
      </c>
      <c r="L81" s="18">
        <f t="shared" si="16"/>
        <v>0</v>
      </c>
      <c r="M81" s="18">
        <f t="shared" si="16"/>
        <v>0</v>
      </c>
      <c r="N81" s="18">
        <f t="shared" si="16"/>
        <v>8.9</v>
      </c>
      <c r="O81" s="18">
        <f t="shared" si="16"/>
        <v>0</v>
      </c>
      <c r="P81" s="18">
        <f t="shared" si="16"/>
        <v>0.38</v>
      </c>
      <c r="Q81" s="19">
        <f>Q77</f>
        <v>2</v>
      </c>
      <c r="R81" s="42"/>
      <c r="S81" s="13"/>
    </row>
    <row r="82" spans="1:19" s="6" customFormat="1" ht="28.5" customHeight="1">
      <c r="A82" s="78"/>
      <c r="B82" s="79"/>
      <c r="C82" s="79"/>
      <c r="D82" s="79"/>
      <c r="E82" s="79"/>
      <c r="F82" s="79"/>
      <c r="G82" s="27">
        <v>2020</v>
      </c>
      <c r="H82" s="18">
        <f t="shared" si="16"/>
        <v>0</v>
      </c>
      <c r="I82" s="18">
        <f t="shared" si="16"/>
        <v>0</v>
      </c>
      <c r="J82" s="18">
        <f t="shared" si="16"/>
        <v>0</v>
      </c>
      <c r="K82" s="18">
        <f t="shared" si="16"/>
        <v>0</v>
      </c>
      <c r="L82" s="18">
        <f t="shared" si="16"/>
        <v>0</v>
      </c>
      <c r="M82" s="18">
        <f t="shared" si="16"/>
        <v>0</v>
      </c>
      <c r="N82" s="18">
        <f t="shared" si="16"/>
        <v>8.9</v>
      </c>
      <c r="O82" s="18">
        <f t="shared" si="16"/>
        <v>0</v>
      </c>
      <c r="P82" s="18">
        <f t="shared" si="16"/>
        <v>0.38</v>
      </c>
      <c r="Q82" s="19">
        <f>Q78</f>
        <v>0</v>
      </c>
      <c r="R82" s="42"/>
      <c r="S82" s="13"/>
    </row>
    <row r="83" spans="1:19" s="6" customFormat="1" ht="39.75" customHeight="1">
      <c r="A83" s="94" t="s">
        <v>6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13"/>
    </row>
    <row r="84" spans="1:19" s="32" customFormat="1" ht="28.5" customHeight="1">
      <c r="A84" s="88" t="s">
        <v>53</v>
      </c>
      <c r="B84" s="65" t="s">
        <v>85</v>
      </c>
      <c r="C84" s="65" t="s">
        <v>20</v>
      </c>
      <c r="D84" s="65" t="s">
        <v>24</v>
      </c>
      <c r="E84" s="65" t="s">
        <v>103</v>
      </c>
      <c r="F84" s="64" t="s">
        <v>54</v>
      </c>
      <c r="G84" s="29" t="s">
        <v>2</v>
      </c>
      <c r="H84" s="28">
        <f>SUM(H85:H87)</f>
        <v>0</v>
      </c>
      <c r="I84" s="28">
        <f aca="true" t="shared" si="17" ref="I84:P84">SUM(I85:I87)</f>
        <v>0</v>
      </c>
      <c r="J84" s="28">
        <f t="shared" si="17"/>
        <v>0</v>
      </c>
      <c r="K84" s="28">
        <f t="shared" si="17"/>
        <v>0</v>
      </c>
      <c r="L84" s="28">
        <f t="shared" si="17"/>
        <v>0</v>
      </c>
      <c r="M84" s="28">
        <f t="shared" si="17"/>
        <v>0</v>
      </c>
      <c r="N84" s="28">
        <f t="shared" si="17"/>
        <v>0</v>
      </c>
      <c r="O84" s="28">
        <f t="shared" si="17"/>
        <v>25.5</v>
      </c>
      <c r="P84" s="28">
        <f t="shared" si="17"/>
        <v>0.15000000000000002</v>
      </c>
      <c r="Q84" s="35">
        <f>SUM(Q85:Q87)</f>
        <v>0</v>
      </c>
      <c r="R84" s="46"/>
      <c r="S84" s="31"/>
    </row>
    <row r="85" spans="1:19" s="6" customFormat="1" ht="28.5" customHeight="1">
      <c r="A85" s="88"/>
      <c r="B85" s="65"/>
      <c r="C85" s="65"/>
      <c r="D85" s="65"/>
      <c r="E85" s="65"/>
      <c r="F85" s="64"/>
      <c r="G85" s="27">
        <v>2018</v>
      </c>
      <c r="H85" s="18">
        <f>SUM(I85:M85)</f>
        <v>0</v>
      </c>
      <c r="I85" s="18"/>
      <c r="J85" s="18"/>
      <c r="K85" s="18"/>
      <c r="L85" s="18"/>
      <c r="M85" s="18"/>
      <c r="N85" s="18"/>
      <c r="O85" s="18">
        <v>8.5</v>
      </c>
      <c r="P85" s="18">
        <v>0.05</v>
      </c>
      <c r="Q85" s="2"/>
      <c r="R85" s="42">
        <v>16150</v>
      </c>
      <c r="S85" s="13"/>
    </row>
    <row r="86" spans="1:19" s="6" customFormat="1" ht="28.5" customHeight="1">
      <c r="A86" s="88"/>
      <c r="B86" s="65"/>
      <c r="C86" s="65"/>
      <c r="D86" s="65"/>
      <c r="E86" s="65"/>
      <c r="F86" s="64"/>
      <c r="G86" s="27">
        <v>2019</v>
      </c>
      <c r="H86" s="18">
        <f>SUM(I86:M86)</f>
        <v>0</v>
      </c>
      <c r="I86" s="18"/>
      <c r="J86" s="18"/>
      <c r="K86" s="18"/>
      <c r="L86" s="18"/>
      <c r="M86" s="18"/>
      <c r="N86" s="18"/>
      <c r="O86" s="18">
        <v>8.5</v>
      </c>
      <c r="P86" s="18">
        <v>0.05</v>
      </c>
      <c r="Q86" s="2"/>
      <c r="R86" s="42">
        <v>16200</v>
      </c>
      <c r="S86" s="13"/>
    </row>
    <row r="87" spans="1:19" s="6" customFormat="1" ht="28.5" customHeight="1">
      <c r="A87" s="88"/>
      <c r="B87" s="65"/>
      <c r="C87" s="65"/>
      <c r="D87" s="65"/>
      <c r="E87" s="65"/>
      <c r="F87" s="64"/>
      <c r="G87" s="27">
        <v>2020</v>
      </c>
      <c r="H87" s="18">
        <f>SUM(I87:M87)</f>
        <v>0</v>
      </c>
      <c r="I87" s="18"/>
      <c r="J87" s="18"/>
      <c r="K87" s="18"/>
      <c r="L87" s="18"/>
      <c r="M87" s="18"/>
      <c r="N87" s="18"/>
      <c r="O87" s="18">
        <v>8.5</v>
      </c>
      <c r="P87" s="18">
        <v>0.05</v>
      </c>
      <c r="Q87" s="2"/>
      <c r="R87" s="42">
        <v>16200</v>
      </c>
      <c r="S87" s="13"/>
    </row>
    <row r="88" spans="1:19" s="32" customFormat="1" ht="28.5" customHeight="1">
      <c r="A88" s="88" t="s">
        <v>7</v>
      </c>
      <c r="B88" s="65" t="s">
        <v>74</v>
      </c>
      <c r="C88" s="65" t="s">
        <v>20</v>
      </c>
      <c r="D88" s="65" t="s">
        <v>26</v>
      </c>
      <c r="E88" s="65" t="s">
        <v>105</v>
      </c>
      <c r="F88" s="64" t="s">
        <v>54</v>
      </c>
      <c r="G88" s="29" t="s">
        <v>2</v>
      </c>
      <c r="H88" s="28">
        <f>SUM(H89:H91)</f>
        <v>0.4</v>
      </c>
      <c r="I88" s="28">
        <f aca="true" t="shared" si="18" ref="I88:P88">SUM(I89:I91)</f>
        <v>0</v>
      </c>
      <c r="J88" s="28">
        <f t="shared" si="18"/>
        <v>0</v>
      </c>
      <c r="K88" s="28">
        <f t="shared" si="18"/>
        <v>0</v>
      </c>
      <c r="L88" s="28">
        <f t="shared" si="18"/>
        <v>0.4</v>
      </c>
      <c r="M88" s="28">
        <f t="shared" si="18"/>
        <v>0</v>
      </c>
      <c r="N88" s="28">
        <f t="shared" si="18"/>
        <v>0</v>
      </c>
      <c r="O88" s="28">
        <f t="shared" si="18"/>
        <v>4</v>
      </c>
      <c r="P88" s="28">
        <f t="shared" si="18"/>
        <v>0.2</v>
      </c>
      <c r="Q88" s="35">
        <f>SUM(Q89:Q91)</f>
        <v>2</v>
      </c>
      <c r="R88" s="46"/>
      <c r="S88" s="31"/>
    </row>
    <row r="89" spans="1:19" s="6" customFormat="1" ht="28.5" customHeight="1">
      <c r="A89" s="88"/>
      <c r="B89" s="65"/>
      <c r="C89" s="65"/>
      <c r="D89" s="65"/>
      <c r="E89" s="65"/>
      <c r="F89" s="64"/>
      <c r="G89" s="27">
        <v>2018</v>
      </c>
      <c r="H89" s="18">
        <v>0.4</v>
      </c>
      <c r="I89" s="18"/>
      <c r="J89" s="18"/>
      <c r="K89" s="18"/>
      <c r="L89" s="18">
        <v>0.4</v>
      </c>
      <c r="M89" s="18"/>
      <c r="N89" s="18"/>
      <c r="O89" s="18">
        <v>0</v>
      </c>
      <c r="P89" s="18">
        <v>0</v>
      </c>
      <c r="Q89" s="2"/>
      <c r="R89" s="42"/>
      <c r="S89" s="13"/>
    </row>
    <row r="90" spans="1:19" s="6" customFormat="1" ht="28.5" customHeight="1">
      <c r="A90" s="88"/>
      <c r="B90" s="65"/>
      <c r="C90" s="65"/>
      <c r="D90" s="65"/>
      <c r="E90" s="65"/>
      <c r="F90" s="64"/>
      <c r="G90" s="27">
        <v>2019</v>
      </c>
      <c r="H90" s="18">
        <v>0</v>
      </c>
      <c r="I90" s="18"/>
      <c r="J90" s="18"/>
      <c r="K90" s="18"/>
      <c r="L90" s="18">
        <v>0</v>
      </c>
      <c r="M90" s="18"/>
      <c r="N90" s="18"/>
      <c r="O90" s="18">
        <v>2</v>
      </c>
      <c r="P90" s="18">
        <v>0.1</v>
      </c>
      <c r="Q90" s="2">
        <v>0</v>
      </c>
      <c r="R90" s="42"/>
      <c r="S90" s="13"/>
    </row>
    <row r="91" spans="1:19" s="6" customFormat="1" ht="28.5" customHeight="1">
      <c r="A91" s="88"/>
      <c r="B91" s="65"/>
      <c r="C91" s="65"/>
      <c r="D91" s="65"/>
      <c r="E91" s="65"/>
      <c r="F91" s="64"/>
      <c r="G91" s="27">
        <v>2020</v>
      </c>
      <c r="H91" s="18">
        <f>SUM(I91:M91)</f>
        <v>0</v>
      </c>
      <c r="I91" s="18"/>
      <c r="J91" s="18"/>
      <c r="K91" s="18"/>
      <c r="L91" s="18"/>
      <c r="M91" s="18"/>
      <c r="N91" s="18"/>
      <c r="O91" s="18">
        <v>2</v>
      </c>
      <c r="P91" s="18">
        <v>0.1</v>
      </c>
      <c r="Q91" s="2">
        <v>2</v>
      </c>
      <c r="R91" s="42">
        <v>12300</v>
      </c>
      <c r="S91" s="13"/>
    </row>
    <row r="92" spans="1:19" s="32" customFormat="1" ht="28.5" customHeight="1">
      <c r="A92" s="88" t="s">
        <v>14</v>
      </c>
      <c r="B92" s="65" t="s">
        <v>75</v>
      </c>
      <c r="C92" s="65" t="s">
        <v>20</v>
      </c>
      <c r="D92" s="65" t="s">
        <v>21</v>
      </c>
      <c r="E92" s="65" t="s">
        <v>106</v>
      </c>
      <c r="F92" s="64" t="s">
        <v>54</v>
      </c>
      <c r="G92" s="29" t="s">
        <v>2</v>
      </c>
      <c r="H92" s="28">
        <f>SUM(H93:H95)</f>
        <v>0</v>
      </c>
      <c r="I92" s="28">
        <f aca="true" t="shared" si="19" ref="I92:P92">SUM(I93:I95)</f>
        <v>0</v>
      </c>
      <c r="J92" s="28">
        <f t="shared" si="19"/>
        <v>0</v>
      </c>
      <c r="K92" s="28">
        <f t="shared" si="19"/>
        <v>0</v>
      </c>
      <c r="L92" s="28">
        <f t="shared" si="19"/>
        <v>0</v>
      </c>
      <c r="M92" s="28">
        <f t="shared" si="19"/>
        <v>0</v>
      </c>
      <c r="N92" s="28">
        <f t="shared" si="19"/>
        <v>0</v>
      </c>
      <c r="O92" s="28">
        <f t="shared" si="19"/>
        <v>24</v>
      </c>
      <c r="P92" s="28">
        <f t="shared" si="19"/>
        <v>0.6000000000000001</v>
      </c>
      <c r="Q92" s="35">
        <f>SUM(Q93:Q95)</f>
        <v>0</v>
      </c>
      <c r="R92" s="46"/>
      <c r="S92" s="31"/>
    </row>
    <row r="93" spans="1:19" s="6" customFormat="1" ht="28.5" customHeight="1">
      <c r="A93" s="88"/>
      <c r="B93" s="65"/>
      <c r="C93" s="65"/>
      <c r="D93" s="65"/>
      <c r="E93" s="65"/>
      <c r="F93" s="64"/>
      <c r="G93" s="27">
        <v>2018</v>
      </c>
      <c r="H93" s="18">
        <f>SUM(I93:M93)</f>
        <v>0</v>
      </c>
      <c r="I93" s="18"/>
      <c r="J93" s="18"/>
      <c r="K93" s="18"/>
      <c r="L93" s="18"/>
      <c r="M93" s="18"/>
      <c r="N93" s="18"/>
      <c r="O93" s="18">
        <v>8</v>
      </c>
      <c r="P93" s="18">
        <v>0.2</v>
      </c>
      <c r="Q93" s="2"/>
      <c r="R93" s="42">
        <v>11500</v>
      </c>
      <c r="S93" s="13"/>
    </row>
    <row r="94" spans="1:19" s="6" customFormat="1" ht="28.5" customHeight="1">
      <c r="A94" s="88"/>
      <c r="B94" s="65"/>
      <c r="C94" s="65"/>
      <c r="D94" s="65"/>
      <c r="E94" s="65"/>
      <c r="F94" s="64"/>
      <c r="G94" s="27">
        <v>2019</v>
      </c>
      <c r="H94" s="18">
        <f>SUM(I94:M94)</f>
        <v>0</v>
      </c>
      <c r="I94" s="18"/>
      <c r="J94" s="18"/>
      <c r="K94" s="18"/>
      <c r="L94" s="18"/>
      <c r="M94" s="18"/>
      <c r="N94" s="18"/>
      <c r="O94" s="18">
        <v>8</v>
      </c>
      <c r="P94" s="18">
        <v>0.2</v>
      </c>
      <c r="Q94" s="2"/>
      <c r="R94" s="42">
        <v>12300</v>
      </c>
      <c r="S94" s="13"/>
    </row>
    <row r="95" spans="1:19" s="6" customFormat="1" ht="28.5" customHeight="1">
      <c r="A95" s="88"/>
      <c r="B95" s="65"/>
      <c r="C95" s="65"/>
      <c r="D95" s="65"/>
      <c r="E95" s="65"/>
      <c r="F95" s="64"/>
      <c r="G95" s="27">
        <v>2020</v>
      </c>
      <c r="H95" s="18">
        <f>SUM(I95:M95)</f>
        <v>0</v>
      </c>
      <c r="I95" s="18"/>
      <c r="J95" s="18"/>
      <c r="K95" s="18"/>
      <c r="L95" s="18"/>
      <c r="M95" s="18"/>
      <c r="N95" s="18"/>
      <c r="O95" s="18">
        <v>8</v>
      </c>
      <c r="P95" s="18">
        <v>0.2</v>
      </c>
      <c r="Q95" s="2"/>
      <c r="R95" s="42">
        <v>12300</v>
      </c>
      <c r="S95" s="13"/>
    </row>
    <row r="96" spans="1:19" s="32" customFormat="1" ht="28.5" customHeight="1">
      <c r="A96" s="88" t="s">
        <v>15</v>
      </c>
      <c r="B96" s="65" t="s">
        <v>114</v>
      </c>
      <c r="C96" s="65" t="s">
        <v>20</v>
      </c>
      <c r="D96" s="65" t="s">
        <v>21</v>
      </c>
      <c r="E96" s="65" t="s">
        <v>105</v>
      </c>
      <c r="F96" s="64" t="s">
        <v>54</v>
      </c>
      <c r="G96" s="29" t="s">
        <v>2</v>
      </c>
      <c r="H96" s="28">
        <f>SUM(H97:H99)</f>
        <v>0</v>
      </c>
      <c r="I96" s="28">
        <f aca="true" t="shared" si="20" ref="I96:P96">SUM(I97:I99)</f>
        <v>0</v>
      </c>
      <c r="J96" s="28">
        <f t="shared" si="20"/>
        <v>0</v>
      </c>
      <c r="K96" s="28">
        <f t="shared" si="20"/>
        <v>0</v>
      </c>
      <c r="L96" s="28">
        <f t="shared" si="20"/>
        <v>0</v>
      </c>
      <c r="M96" s="28">
        <f t="shared" si="20"/>
        <v>0</v>
      </c>
      <c r="N96" s="28">
        <f t="shared" si="20"/>
        <v>0</v>
      </c>
      <c r="O96" s="28">
        <f t="shared" si="20"/>
        <v>13.5</v>
      </c>
      <c r="P96" s="28">
        <f t="shared" si="20"/>
        <v>0.30000000000000004</v>
      </c>
      <c r="Q96" s="35">
        <f>SUM(Q97:Q99)</f>
        <v>0</v>
      </c>
      <c r="R96" s="46"/>
      <c r="S96" s="31"/>
    </row>
    <row r="97" spans="1:19" s="6" customFormat="1" ht="28.5" customHeight="1">
      <c r="A97" s="88"/>
      <c r="B97" s="65"/>
      <c r="C97" s="65"/>
      <c r="D97" s="65"/>
      <c r="E97" s="65"/>
      <c r="F97" s="64"/>
      <c r="G97" s="27">
        <v>2018</v>
      </c>
      <c r="H97" s="18">
        <f>SUM(I97:M97)</f>
        <v>0</v>
      </c>
      <c r="I97" s="18"/>
      <c r="J97" s="18"/>
      <c r="K97" s="18"/>
      <c r="L97" s="18"/>
      <c r="M97" s="18"/>
      <c r="N97" s="18"/>
      <c r="O97" s="18">
        <v>4.5</v>
      </c>
      <c r="P97" s="18">
        <v>0.1</v>
      </c>
      <c r="Q97" s="2">
        <v>0</v>
      </c>
      <c r="R97" s="42">
        <v>11500</v>
      </c>
      <c r="S97" s="13"/>
    </row>
    <row r="98" spans="1:19" s="6" customFormat="1" ht="28.5" customHeight="1">
      <c r="A98" s="88"/>
      <c r="B98" s="65"/>
      <c r="C98" s="65"/>
      <c r="D98" s="65"/>
      <c r="E98" s="65"/>
      <c r="F98" s="64"/>
      <c r="G98" s="27">
        <v>2019</v>
      </c>
      <c r="H98" s="18">
        <f>SUM(I98:M98)</f>
        <v>0</v>
      </c>
      <c r="I98" s="18"/>
      <c r="J98" s="18"/>
      <c r="K98" s="18"/>
      <c r="L98" s="18"/>
      <c r="M98" s="18"/>
      <c r="N98" s="18"/>
      <c r="O98" s="18">
        <v>4.5</v>
      </c>
      <c r="P98" s="18">
        <v>0.1</v>
      </c>
      <c r="Q98" s="2"/>
      <c r="R98" s="42">
        <v>12300</v>
      </c>
      <c r="S98" s="13"/>
    </row>
    <row r="99" spans="1:19" s="6" customFormat="1" ht="28.5" customHeight="1">
      <c r="A99" s="88"/>
      <c r="B99" s="65"/>
      <c r="C99" s="65"/>
      <c r="D99" s="65"/>
      <c r="E99" s="65"/>
      <c r="F99" s="64"/>
      <c r="G99" s="27">
        <v>2020</v>
      </c>
      <c r="H99" s="18">
        <f>SUM(I99:M99)</f>
        <v>0</v>
      </c>
      <c r="I99" s="18"/>
      <c r="J99" s="18"/>
      <c r="K99" s="18"/>
      <c r="L99" s="18"/>
      <c r="M99" s="18"/>
      <c r="N99" s="18"/>
      <c r="O99" s="18">
        <v>4.5</v>
      </c>
      <c r="P99" s="18">
        <v>0.1</v>
      </c>
      <c r="Q99" s="2"/>
      <c r="R99" s="42">
        <v>12300</v>
      </c>
      <c r="S99" s="13"/>
    </row>
    <row r="100" spans="1:19" s="32" customFormat="1" ht="28.5" customHeight="1">
      <c r="A100" s="88" t="s">
        <v>19</v>
      </c>
      <c r="B100" s="65" t="s">
        <v>76</v>
      </c>
      <c r="C100" s="65" t="s">
        <v>20</v>
      </c>
      <c r="D100" s="65" t="s">
        <v>22</v>
      </c>
      <c r="E100" s="65" t="s">
        <v>106</v>
      </c>
      <c r="F100" s="64" t="s">
        <v>54</v>
      </c>
      <c r="G100" s="29" t="s">
        <v>2</v>
      </c>
      <c r="H100" s="28">
        <f>SUM(H101:H103)</f>
        <v>0</v>
      </c>
      <c r="I100" s="28">
        <f aca="true" t="shared" si="21" ref="I100:P100">SUM(I101:I103)</f>
        <v>0</v>
      </c>
      <c r="J100" s="28">
        <f t="shared" si="21"/>
        <v>0</v>
      </c>
      <c r="K100" s="28">
        <f t="shared" si="21"/>
        <v>0</v>
      </c>
      <c r="L100" s="28">
        <f t="shared" si="21"/>
        <v>0</v>
      </c>
      <c r="M100" s="28">
        <f t="shared" si="21"/>
        <v>0</v>
      </c>
      <c r="N100" s="28">
        <f t="shared" si="21"/>
        <v>0</v>
      </c>
      <c r="O100" s="28">
        <f t="shared" si="21"/>
        <v>12</v>
      </c>
      <c r="P100" s="28">
        <f t="shared" si="21"/>
        <v>0.6000000000000001</v>
      </c>
      <c r="Q100" s="35">
        <f>SUM(Q101:Q103)</f>
        <v>0</v>
      </c>
      <c r="R100" s="46"/>
      <c r="S100" s="31"/>
    </row>
    <row r="101" spans="1:19" s="6" customFormat="1" ht="28.5" customHeight="1">
      <c r="A101" s="88"/>
      <c r="B101" s="65"/>
      <c r="C101" s="65"/>
      <c r="D101" s="65"/>
      <c r="E101" s="65"/>
      <c r="F101" s="64"/>
      <c r="G101" s="27">
        <v>2018</v>
      </c>
      <c r="H101" s="18">
        <f>SUM(I101:M101)</f>
        <v>0</v>
      </c>
      <c r="I101" s="18"/>
      <c r="J101" s="18"/>
      <c r="K101" s="18"/>
      <c r="L101" s="18"/>
      <c r="M101" s="18"/>
      <c r="N101" s="18"/>
      <c r="O101" s="18">
        <v>4</v>
      </c>
      <c r="P101" s="18">
        <v>0.2</v>
      </c>
      <c r="Q101" s="2"/>
      <c r="R101" s="42">
        <v>11500</v>
      </c>
      <c r="S101" s="13"/>
    </row>
    <row r="102" spans="1:19" s="6" customFormat="1" ht="28.5" customHeight="1">
      <c r="A102" s="88"/>
      <c r="B102" s="65"/>
      <c r="C102" s="65"/>
      <c r="D102" s="65"/>
      <c r="E102" s="65"/>
      <c r="F102" s="64"/>
      <c r="G102" s="27">
        <v>2019</v>
      </c>
      <c r="H102" s="18">
        <f>SUM(I102:M102)</f>
        <v>0</v>
      </c>
      <c r="I102" s="18"/>
      <c r="J102" s="18"/>
      <c r="K102" s="18"/>
      <c r="L102" s="18"/>
      <c r="M102" s="18"/>
      <c r="N102" s="18"/>
      <c r="O102" s="18">
        <v>4</v>
      </c>
      <c r="P102" s="18">
        <v>0.2</v>
      </c>
      <c r="Q102" s="2"/>
      <c r="R102" s="42">
        <v>12300</v>
      </c>
      <c r="S102" s="13"/>
    </row>
    <row r="103" spans="1:19" s="6" customFormat="1" ht="28.5" customHeight="1">
      <c r="A103" s="88"/>
      <c r="B103" s="65"/>
      <c r="C103" s="65"/>
      <c r="D103" s="65"/>
      <c r="E103" s="65"/>
      <c r="F103" s="64"/>
      <c r="G103" s="27">
        <v>2020</v>
      </c>
      <c r="H103" s="18">
        <f>SUM(I103:M103)</f>
        <v>0</v>
      </c>
      <c r="I103" s="18"/>
      <c r="J103" s="18"/>
      <c r="K103" s="18"/>
      <c r="L103" s="18"/>
      <c r="M103" s="18"/>
      <c r="N103" s="18"/>
      <c r="O103" s="18">
        <v>4</v>
      </c>
      <c r="P103" s="18">
        <v>0.2</v>
      </c>
      <c r="Q103" s="2"/>
      <c r="R103" s="42">
        <v>12300</v>
      </c>
      <c r="S103" s="13"/>
    </row>
    <row r="104" spans="1:19" s="32" customFormat="1" ht="28.5" customHeight="1">
      <c r="A104" s="88" t="s">
        <v>111</v>
      </c>
      <c r="B104" s="65" t="s">
        <v>77</v>
      </c>
      <c r="C104" s="65" t="s">
        <v>78</v>
      </c>
      <c r="D104" s="65" t="s">
        <v>79</v>
      </c>
      <c r="E104" s="65" t="s">
        <v>102</v>
      </c>
      <c r="F104" s="64" t="s">
        <v>54</v>
      </c>
      <c r="G104" s="29" t="s">
        <v>2</v>
      </c>
      <c r="H104" s="28">
        <f>H105+H106+H107</f>
        <v>0</v>
      </c>
      <c r="I104" s="28"/>
      <c r="J104" s="28">
        <f>J105+J106+J107</f>
        <v>0</v>
      </c>
      <c r="K104" s="28"/>
      <c r="L104" s="28">
        <f>L105+L106+L107</f>
        <v>0</v>
      </c>
      <c r="M104" s="28"/>
      <c r="N104" s="28">
        <v>3.3</v>
      </c>
      <c r="O104" s="28"/>
      <c r="P104" s="28">
        <v>0.06</v>
      </c>
      <c r="Q104" s="35">
        <f>Q105+Q106+Q107</f>
        <v>0</v>
      </c>
      <c r="R104" s="46"/>
      <c r="S104" s="31"/>
    </row>
    <row r="105" spans="1:19" s="6" customFormat="1" ht="28.5" customHeight="1">
      <c r="A105" s="88"/>
      <c r="B105" s="65"/>
      <c r="C105" s="65"/>
      <c r="D105" s="65"/>
      <c r="E105" s="65"/>
      <c r="F105" s="64"/>
      <c r="G105" s="27">
        <v>2018</v>
      </c>
      <c r="H105" s="18">
        <v>0</v>
      </c>
      <c r="I105" s="18"/>
      <c r="J105" s="18"/>
      <c r="K105" s="18"/>
      <c r="L105" s="18"/>
      <c r="M105" s="18"/>
      <c r="N105" s="18">
        <v>1.8</v>
      </c>
      <c r="O105" s="18"/>
      <c r="P105" s="18">
        <v>0.02</v>
      </c>
      <c r="Q105" s="2"/>
      <c r="R105" s="42">
        <v>11500</v>
      </c>
      <c r="S105" s="13"/>
    </row>
    <row r="106" spans="1:19" s="6" customFormat="1" ht="28.5" customHeight="1">
      <c r="A106" s="88"/>
      <c r="B106" s="65"/>
      <c r="C106" s="65"/>
      <c r="D106" s="65"/>
      <c r="E106" s="65"/>
      <c r="F106" s="64"/>
      <c r="G106" s="27">
        <v>2019</v>
      </c>
      <c r="H106" s="18"/>
      <c r="I106" s="18"/>
      <c r="J106" s="18"/>
      <c r="K106" s="18"/>
      <c r="L106" s="18"/>
      <c r="M106" s="18"/>
      <c r="N106" s="18">
        <v>1.8</v>
      </c>
      <c r="O106" s="18"/>
      <c r="P106" s="18">
        <v>0.02</v>
      </c>
      <c r="Q106" s="2"/>
      <c r="R106" s="42">
        <v>12300</v>
      </c>
      <c r="S106" s="13"/>
    </row>
    <row r="107" spans="1:19" s="6" customFormat="1" ht="28.5" customHeight="1">
      <c r="A107" s="88"/>
      <c r="B107" s="65"/>
      <c r="C107" s="65"/>
      <c r="D107" s="65"/>
      <c r="E107" s="65"/>
      <c r="F107" s="64"/>
      <c r="G107" s="27">
        <v>2020</v>
      </c>
      <c r="H107" s="18"/>
      <c r="I107" s="18"/>
      <c r="J107" s="18"/>
      <c r="K107" s="18"/>
      <c r="L107" s="18"/>
      <c r="M107" s="18"/>
      <c r="N107" s="18">
        <v>1.8</v>
      </c>
      <c r="O107" s="18"/>
      <c r="P107" s="18">
        <v>0.02</v>
      </c>
      <c r="Q107" s="2"/>
      <c r="R107" s="42">
        <v>12300</v>
      </c>
      <c r="S107" s="13"/>
    </row>
    <row r="108" spans="1:19" s="6" customFormat="1" ht="28.5" customHeight="1">
      <c r="A108" s="85" t="s">
        <v>121</v>
      </c>
      <c r="B108" s="65" t="s">
        <v>82</v>
      </c>
      <c r="C108" s="86" t="s">
        <v>80</v>
      </c>
      <c r="D108" s="65" t="s">
        <v>83</v>
      </c>
      <c r="E108" s="65" t="s">
        <v>104</v>
      </c>
      <c r="F108" s="64" t="s">
        <v>54</v>
      </c>
      <c r="G108" s="29" t="s">
        <v>2</v>
      </c>
      <c r="H108" s="28">
        <f>H109+H110+H111</f>
        <v>4.5</v>
      </c>
      <c r="I108" s="28"/>
      <c r="J108" s="28">
        <f>J109+J110+J111</f>
        <v>0</v>
      </c>
      <c r="K108" s="28"/>
      <c r="L108" s="28">
        <f>L109+L110+L111</f>
        <v>4.5</v>
      </c>
      <c r="M108" s="28"/>
      <c r="N108" s="36">
        <f>N109+N110+N111</f>
        <v>0</v>
      </c>
      <c r="O108" s="36">
        <f>O109+O110+O111</f>
        <v>22.799999999999997</v>
      </c>
      <c r="P108" s="29">
        <f>P109+P110+P111</f>
        <v>0.6000000000000001</v>
      </c>
      <c r="Q108" s="29">
        <f>Q109+Q110+Q111</f>
        <v>0</v>
      </c>
      <c r="R108" s="46"/>
      <c r="S108" s="13"/>
    </row>
    <row r="109" spans="1:19" s="6" customFormat="1" ht="28.5" customHeight="1">
      <c r="A109" s="85"/>
      <c r="B109" s="65"/>
      <c r="C109" s="87"/>
      <c r="D109" s="65"/>
      <c r="E109" s="65"/>
      <c r="F109" s="64"/>
      <c r="G109" s="27">
        <v>2018</v>
      </c>
      <c r="H109" s="18">
        <v>4.5</v>
      </c>
      <c r="I109" s="18"/>
      <c r="J109" s="18"/>
      <c r="K109" s="18"/>
      <c r="L109" s="18">
        <v>4.5</v>
      </c>
      <c r="M109" s="18"/>
      <c r="N109" s="27"/>
      <c r="O109" s="22">
        <v>7.6</v>
      </c>
      <c r="P109" s="27">
        <v>0.2</v>
      </c>
      <c r="Q109" s="27"/>
      <c r="R109" s="42">
        <v>11500</v>
      </c>
      <c r="S109" s="13"/>
    </row>
    <row r="110" spans="1:19" s="6" customFormat="1" ht="28.5" customHeight="1">
      <c r="A110" s="85"/>
      <c r="B110" s="65"/>
      <c r="C110" s="87"/>
      <c r="D110" s="65"/>
      <c r="E110" s="65"/>
      <c r="F110" s="64"/>
      <c r="G110" s="27">
        <v>2019</v>
      </c>
      <c r="H110" s="18"/>
      <c r="I110" s="18"/>
      <c r="J110" s="18"/>
      <c r="K110" s="18"/>
      <c r="L110" s="18"/>
      <c r="M110" s="18"/>
      <c r="N110" s="27"/>
      <c r="O110" s="22">
        <v>7.6</v>
      </c>
      <c r="P110" s="27">
        <v>0.2</v>
      </c>
      <c r="Q110" s="27"/>
      <c r="R110" s="42">
        <v>12300</v>
      </c>
      <c r="S110" s="13"/>
    </row>
    <row r="111" spans="1:19" s="6" customFormat="1" ht="28.5" customHeight="1">
      <c r="A111" s="85"/>
      <c r="B111" s="65"/>
      <c r="C111" s="87"/>
      <c r="D111" s="65"/>
      <c r="E111" s="65"/>
      <c r="F111" s="64"/>
      <c r="G111" s="27">
        <v>2020</v>
      </c>
      <c r="H111" s="18"/>
      <c r="I111" s="18"/>
      <c r="J111" s="18"/>
      <c r="K111" s="18"/>
      <c r="L111" s="18"/>
      <c r="M111" s="18"/>
      <c r="N111" s="27"/>
      <c r="O111" s="22">
        <v>7.6</v>
      </c>
      <c r="P111" s="27">
        <v>0.2</v>
      </c>
      <c r="Q111" s="27"/>
      <c r="R111" s="42">
        <v>12300</v>
      </c>
      <c r="S111" s="13"/>
    </row>
    <row r="112" spans="1:19" s="6" customFormat="1" ht="28.5" customHeight="1">
      <c r="A112" s="80" t="s">
        <v>122</v>
      </c>
      <c r="B112" s="66" t="s">
        <v>92</v>
      </c>
      <c r="C112" s="66" t="s">
        <v>81</v>
      </c>
      <c r="D112" s="66" t="s">
        <v>93</v>
      </c>
      <c r="E112" s="66" t="s">
        <v>107</v>
      </c>
      <c r="F112" s="64" t="s">
        <v>54</v>
      </c>
      <c r="G112" s="29" t="s">
        <v>2</v>
      </c>
      <c r="H112" s="51">
        <f>H113+H114+H115</f>
        <v>0</v>
      </c>
      <c r="I112" s="51"/>
      <c r="J112" s="51"/>
      <c r="K112" s="51"/>
      <c r="L112" s="51">
        <f>L113+L114+L115</f>
        <v>0</v>
      </c>
      <c r="M112" s="51"/>
      <c r="N112" s="53"/>
      <c r="O112" s="51">
        <f>O113+O114+O115</f>
        <v>1.4</v>
      </c>
      <c r="P112" s="51">
        <f>P113+P114+P115</f>
        <v>0.06</v>
      </c>
      <c r="Q112" s="54">
        <f>Q113+Q114+Q115</f>
        <v>0</v>
      </c>
      <c r="R112" s="50"/>
      <c r="S112" s="13"/>
    </row>
    <row r="113" spans="1:19" s="6" customFormat="1" ht="28.5" customHeight="1">
      <c r="A113" s="81"/>
      <c r="B113" s="67"/>
      <c r="C113" s="67"/>
      <c r="D113" s="67"/>
      <c r="E113" s="67"/>
      <c r="F113" s="64"/>
      <c r="G113" s="27">
        <v>2018</v>
      </c>
      <c r="H113" s="18">
        <v>0</v>
      </c>
      <c r="I113" s="18"/>
      <c r="J113" s="18"/>
      <c r="K113" s="18"/>
      <c r="L113" s="18">
        <v>0</v>
      </c>
      <c r="M113" s="18"/>
      <c r="O113" s="18">
        <v>0.4</v>
      </c>
      <c r="P113" s="18">
        <v>0.02</v>
      </c>
      <c r="Q113" s="2">
        <v>0</v>
      </c>
      <c r="R113" s="42">
        <v>11500</v>
      </c>
      <c r="S113" s="13"/>
    </row>
    <row r="114" spans="1:19" s="6" customFormat="1" ht="28.5" customHeight="1">
      <c r="A114" s="81"/>
      <c r="B114" s="67"/>
      <c r="C114" s="67"/>
      <c r="D114" s="67"/>
      <c r="E114" s="67"/>
      <c r="F114" s="64"/>
      <c r="G114" s="27">
        <v>2019</v>
      </c>
      <c r="H114" s="18"/>
      <c r="I114" s="18"/>
      <c r="J114" s="18"/>
      <c r="K114" s="18"/>
      <c r="L114" s="18"/>
      <c r="M114" s="18"/>
      <c r="O114" s="18">
        <v>0.5</v>
      </c>
      <c r="P114" s="18">
        <v>0.02</v>
      </c>
      <c r="Q114" s="2"/>
      <c r="R114" s="42">
        <v>12300</v>
      </c>
      <c r="S114" s="13"/>
    </row>
    <row r="115" spans="1:19" s="6" customFormat="1" ht="28.5" customHeight="1">
      <c r="A115" s="82"/>
      <c r="B115" s="68"/>
      <c r="C115" s="68"/>
      <c r="D115" s="68"/>
      <c r="E115" s="68"/>
      <c r="F115" s="64"/>
      <c r="G115" s="27">
        <v>2020</v>
      </c>
      <c r="H115" s="18"/>
      <c r="I115" s="18"/>
      <c r="J115" s="18"/>
      <c r="K115" s="18"/>
      <c r="L115" s="18"/>
      <c r="M115" s="18"/>
      <c r="O115" s="18">
        <v>0.5</v>
      </c>
      <c r="P115" s="18">
        <v>0.02</v>
      </c>
      <c r="Q115" s="2"/>
      <c r="R115" s="42">
        <v>12300</v>
      </c>
      <c r="S115" s="13"/>
    </row>
    <row r="116" spans="1:19" s="6" customFormat="1" ht="28.5" customHeight="1">
      <c r="A116" s="80" t="s">
        <v>123</v>
      </c>
      <c r="B116" s="66" t="s">
        <v>97</v>
      </c>
      <c r="C116" s="66" t="s">
        <v>80</v>
      </c>
      <c r="D116" s="66" t="s">
        <v>98</v>
      </c>
      <c r="E116" s="66" t="s">
        <v>107</v>
      </c>
      <c r="F116" s="64" t="s">
        <v>54</v>
      </c>
      <c r="G116" s="62" t="s">
        <v>2</v>
      </c>
      <c r="H116" s="59">
        <f>H117+H118+H119</f>
        <v>0</v>
      </c>
      <c r="I116" s="59"/>
      <c r="J116" s="59"/>
      <c r="K116" s="59"/>
      <c r="L116" s="59">
        <f>L117+L118+L119</f>
        <v>0</v>
      </c>
      <c r="M116" s="59"/>
      <c r="N116" s="59"/>
      <c r="O116" s="59">
        <f>O117+O118+O119</f>
        <v>120</v>
      </c>
      <c r="P116" s="59">
        <f>P117+P118+P119</f>
        <v>0.75</v>
      </c>
      <c r="Q116" s="60">
        <f>Q117+Q118+Q119</f>
        <v>0</v>
      </c>
      <c r="R116" s="61"/>
      <c r="S116" s="13"/>
    </row>
    <row r="117" spans="1:19" s="6" customFormat="1" ht="28.5" customHeight="1">
      <c r="A117" s="81"/>
      <c r="B117" s="67"/>
      <c r="C117" s="67"/>
      <c r="D117" s="67"/>
      <c r="E117" s="67"/>
      <c r="F117" s="64"/>
      <c r="G117" s="27">
        <v>2018</v>
      </c>
      <c r="H117" s="18">
        <v>0</v>
      </c>
      <c r="I117" s="18"/>
      <c r="J117" s="18"/>
      <c r="K117" s="18"/>
      <c r="L117" s="18">
        <v>0</v>
      </c>
      <c r="M117" s="39"/>
      <c r="N117" s="39"/>
      <c r="O117" s="18">
        <v>40</v>
      </c>
      <c r="P117" s="18">
        <v>0.25</v>
      </c>
      <c r="Q117" s="2"/>
      <c r="R117" s="42">
        <v>15000</v>
      </c>
      <c r="S117" s="13"/>
    </row>
    <row r="118" spans="1:19" s="6" customFormat="1" ht="28.5" customHeight="1">
      <c r="A118" s="81"/>
      <c r="B118" s="67"/>
      <c r="C118" s="67"/>
      <c r="D118" s="67"/>
      <c r="E118" s="67"/>
      <c r="F118" s="64"/>
      <c r="G118" s="27">
        <v>2019</v>
      </c>
      <c r="H118" s="39"/>
      <c r="I118" s="39"/>
      <c r="J118" s="39"/>
      <c r="K118" s="39"/>
      <c r="L118" s="39"/>
      <c r="M118" s="39"/>
      <c r="N118" s="39"/>
      <c r="O118" s="18">
        <v>40</v>
      </c>
      <c r="P118" s="18">
        <v>0.25</v>
      </c>
      <c r="Q118" s="2"/>
      <c r="R118" s="42">
        <v>15000</v>
      </c>
      <c r="S118" s="13"/>
    </row>
    <row r="119" spans="1:19" s="6" customFormat="1" ht="28.5" customHeight="1">
      <c r="A119" s="82"/>
      <c r="B119" s="68"/>
      <c r="C119" s="68"/>
      <c r="D119" s="68"/>
      <c r="E119" s="68"/>
      <c r="F119" s="64"/>
      <c r="G119" s="27">
        <v>2020</v>
      </c>
      <c r="H119" s="39"/>
      <c r="I119" s="39"/>
      <c r="J119" s="39"/>
      <c r="K119" s="39"/>
      <c r="L119" s="39"/>
      <c r="M119" s="39"/>
      <c r="N119" s="39"/>
      <c r="O119" s="18">
        <v>40</v>
      </c>
      <c r="P119" s="18">
        <v>0.25</v>
      </c>
      <c r="Q119" s="2"/>
      <c r="R119" s="42">
        <v>15000</v>
      </c>
      <c r="S119" s="13"/>
    </row>
    <row r="120" spans="1:19" s="32" customFormat="1" ht="28.5" customHeight="1">
      <c r="A120" s="95" t="s">
        <v>124</v>
      </c>
      <c r="B120" s="89" t="s">
        <v>99</v>
      </c>
      <c r="C120" s="69" t="s">
        <v>80</v>
      </c>
      <c r="D120" s="89" t="s">
        <v>100</v>
      </c>
      <c r="E120" s="66" t="s">
        <v>107</v>
      </c>
      <c r="F120" s="64" t="s">
        <v>54</v>
      </c>
      <c r="G120" s="38" t="s">
        <v>2</v>
      </c>
      <c r="H120" s="38">
        <f>H121+H122+H123</f>
        <v>0</v>
      </c>
      <c r="L120" s="38">
        <f>L121+L122+L123</f>
        <v>0</v>
      </c>
      <c r="O120" s="58">
        <f>O121+O122+O123</f>
        <v>21</v>
      </c>
      <c r="P120" s="38">
        <f>P121+P122+P123</f>
        <v>0.09</v>
      </c>
      <c r="Q120" s="38">
        <f>Q121+Q122+Q123</f>
        <v>0</v>
      </c>
      <c r="S120" s="31"/>
    </row>
    <row r="121" spans="1:19" s="6" customFormat="1" ht="28.5" customHeight="1">
      <c r="A121" s="96"/>
      <c r="B121" s="92"/>
      <c r="C121" s="70"/>
      <c r="D121" s="92"/>
      <c r="E121" s="67"/>
      <c r="F121" s="64"/>
      <c r="G121" s="27">
        <v>2018</v>
      </c>
      <c r="H121" s="48"/>
      <c r="L121" s="48"/>
      <c r="O121" s="56">
        <v>7</v>
      </c>
      <c r="P121" s="48">
        <v>0.03</v>
      </c>
      <c r="Q121" s="48"/>
      <c r="R121" s="42">
        <v>11500</v>
      </c>
      <c r="S121" s="13"/>
    </row>
    <row r="122" spans="1:19" s="6" customFormat="1" ht="28.5" customHeight="1">
      <c r="A122" s="96"/>
      <c r="B122" s="92"/>
      <c r="C122" s="70"/>
      <c r="D122" s="92"/>
      <c r="E122" s="67"/>
      <c r="F122" s="64"/>
      <c r="G122" s="27">
        <v>2019</v>
      </c>
      <c r="L122" s="55"/>
      <c r="O122" s="56">
        <v>7</v>
      </c>
      <c r="P122" s="48">
        <v>0.03</v>
      </c>
      <c r="Q122" s="48"/>
      <c r="R122" s="42">
        <v>11500</v>
      </c>
      <c r="S122" s="13"/>
    </row>
    <row r="123" spans="1:19" s="6" customFormat="1" ht="28.5" customHeight="1">
      <c r="A123" s="97"/>
      <c r="B123" s="93"/>
      <c r="C123" s="71"/>
      <c r="D123" s="93"/>
      <c r="E123" s="68"/>
      <c r="F123" s="64"/>
      <c r="G123" s="27">
        <v>2020</v>
      </c>
      <c r="L123" s="55"/>
      <c r="O123" s="56">
        <v>7</v>
      </c>
      <c r="P123" s="48">
        <v>0.03</v>
      </c>
      <c r="Q123" s="48"/>
      <c r="R123" s="42">
        <v>11500</v>
      </c>
      <c r="S123" s="13"/>
    </row>
    <row r="124" spans="1:19" s="32" customFormat="1" ht="28.5" customHeight="1">
      <c r="A124" s="74" t="s">
        <v>86</v>
      </c>
      <c r="B124" s="75"/>
      <c r="C124" s="75"/>
      <c r="D124" s="75"/>
      <c r="E124" s="75"/>
      <c r="F124" s="75"/>
      <c r="G124" s="29" t="s">
        <v>2</v>
      </c>
      <c r="H124" s="28">
        <f>H125+H126+H127</f>
        <v>4.9</v>
      </c>
      <c r="I124" s="28"/>
      <c r="J124" s="28"/>
      <c r="K124" s="28"/>
      <c r="L124" s="28">
        <f>L125+L126+L127</f>
        <v>4.9</v>
      </c>
      <c r="M124" s="28"/>
      <c r="N124" s="28">
        <f>N125+N126+N127</f>
        <v>5.4</v>
      </c>
      <c r="O124" s="28">
        <f>O125+O126+O127</f>
        <v>244.2</v>
      </c>
      <c r="P124" s="28">
        <f>P125+P126+P127</f>
        <v>3.41</v>
      </c>
      <c r="Q124" s="30">
        <f>Q125+Q126+Q127</f>
        <v>2</v>
      </c>
      <c r="R124" s="46"/>
      <c r="S124" s="31"/>
    </row>
    <row r="125" spans="1:18" ht="28.5" customHeight="1">
      <c r="A125" s="76"/>
      <c r="B125" s="75"/>
      <c r="C125" s="75"/>
      <c r="D125" s="75"/>
      <c r="E125" s="75"/>
      <c r="F125" s="75"/>
      <c r="G125" s="27">
        <v>2018</v>
      </c>
      <c r="H125" s="18">
        <f>H85+H89+H93+H97+H101+H105+H109+H113+H117+H121</f>
        <v>4.9</v>
      </c>
      <c r="I125" s="18"/>
      <c r="J125" s="18"/>
      <c r="K125" s="18"/>
      <c r="L125" s="18">
        <f>L85+L89+L93+L97+L101+L105+L109+L113+L117+L121</f>
        <v>4.9</v>
      </c>
      <c r="M125" s="18"/>
      <c r="N125" s="18">
        <f>N85+N89+N93+N97+N101+N105+N109+N113+N117+N121</f>
        <v>1.8</v>
      </c>
      <c r="O125" s="18">
        <f>O85+O89+O93+O97+O101+O105+O109+O113+O117+O121</f>
        <v>80</v>
      </c>
      <c r="P125" s="18">
        <f>P85+P89+P93+P97+P101+P105+P109+P113+P117+P121</f>
        <v>1.07</v>
      </c>
      <c r="Q125" s="19">
        <f>Q85+Q89+Q93+Q97+Q101+Q105+Q109+Q113+Q117+Q121</f>
        <v>0</v>
      </c>
      <c r="R125" s="47"/>
    </row>
    <row r="126" spans="1:18" ht="28.5" customHeight="1">
      <c r="A126" s="76"/>
      <c r="B126" s="75"/>
      <c r="C126" s="75"/>
      <c r="D126" s="75"/>
      <c r="E126" s="75"/>
      <c r="F126" s="75"/>
      <c r="G126" s="27">
        <v>2019</v>
      </c>
      <c r="H126" s="18">
        <f>H86+H90+H94+H98+H102+H106+H110+H114+H118+H122</f>
        <v>0</v>
      </c>
      <c r="I126" s="18"/>
      <c r="J126" s="18"/>
      <c r="K126" s="18"/>
      <c r="L126" s="18">
        <f>L86+L90+L94+L98+L102+L106+L110+L114+L118+L122</f>
        <v>0</v>
      </c>
      <c r="M126" s="18"/>
      <c r="N126" s="18">
        <f>N86+N94+N98+N106+N110+N114+N118+N122</f>
        <v>1.8</v>
      </c>
      <c r="O126" s="18">
        <f aca="true" t="shared" si="22" ref="O126:Q127">O86+O90+O94+O98+O102+O106+O110+O114+O118+O122</f>
        <v>82.1</v>
      </c>
      <c r="P126" s="18">
        <f t="shared" si="22"/>
        <v>1.1700000000000002</v>
      </c>
      <c r="Q126" s="19">
        <f t="shared" si="22"/>
        <v>0</v>
      </c>
      <c r="R126" s="47"/>
    </row>
    <row r="127" spans="1:18" ht="28.5" customHeight="1">
      <c r="A127" s="76"/>
      <c r="B127" s="75"/>
      <c r="C127" s="75"/>
      <c r="D127" s="75"/>
      <c r="E127" s="75"/>
      <c r="F127" s="75"/>
      <c r="G127" s="27">
        <v>2020</v>
      </c>
      <c r="H127" s="18">
        <f>H87+H91+H95+H99+H103+H107+H111+H115+H119+H123</f>
        <v>0</v>
      </c>
      <c r="I127" s="18"/>
      <c r="J127" s="18"/>
      <c r="K127" s="18"/>
      <c r="L127" s="18">
        <f>L87+L91+L95+L99+L103+L107+L111+L115+L119+L123</f>
        <v>0</v>
      </c>
      <c r="M127" s="18"/>
      <c r="N127" s="18">
        <f>N87+N91+N95+N99+N103+N107+N111+N115+N119+N123</f>
        <v>1.8</v>
      </c>
      <c r="O127" s="18">
        <f t="shared" si="22"/>
        <v>82.1</v>
      </c>
      <c r="P127" s="18">
        <f t="shared" si="22"/>
        <v>1.1700000000000002</v>
      </c>
      <c r="Q127" s="19">
        <f t="shared" si="22"/>
        <v>2</v>
      </c>
      <c r="R127" s="47"/>
    </row>
    <row r="128" spans="1:18" s="37" customFormat="1" ht="28.5" customHeight="1">
      <c r="A128" s="78" t="s">
        <v>9</v>
      </c>
      <c r="B128" s="79"/>
      <c r="C128" s="79"/>
      <c r="D128" s="79"/>
      <c r="E128" s="79"/>
      <c r="F128" s="79"/>
      <c r="G128" s="29" t="s">
        <v>2</v>
      </c>
      <c r="H128" s="28">
        <f>H129+H130+H131</f>
        <v>4.9</v>
      </c>
      <c r="I128" s="28"/>
      <c r="J128" s="28"/>
      <c r="K128" s="28"/>
      <c r="L128" s="28">
        <f>L129+L130+L131</f>
        <v>4.9</v>
      </c>
      <c r="M128" s="28"/>
      <c r="N128" s="28">
        <f>N129+N130+N131</f>
        <v>5.4</v>
      </c>
      <c r="O128" s="28">
        <f>O129+O130+O131</f>
        <v>124.19999999999999</v>
      </c>
      <c r="P128" s="28">
        <f>P129+P130+P131</f>
        <v>2.66</v>
      </c>
      <c r="Q128" s="30">
        <f>Q129+Q130+Q131</f>
        <v>2</v>
      </c>
      <c r="R128" s="46"/>
    </row>
    <row r="129" spans="1:19" ht="28.5" customHeight="1">
      <c r="A129" s="78"/>
      <c r="B129" s="79"/>
      <c r="C129" s="79"/>
      <c r="D129" s="79"/>
      <c r="E129" s="79"/>
      <c r="F129" s="79"/>
      <c r="G129" s="27">
        <v>2018</v>
      </c>
      <c r="H129" s="18">
        <f>H85+H89+H93+H97+H101+H105+H109+H113+H117+H121</f>
        <v>4.9</v>
      </c>
      <c r="I129" s="18"/>
      <c r="J129" s="18"/>
      <c r="K129" s="18"/>
      <c r="L129" s="18">
        <f>L89+L109</f>
        <v>4.9</v>
      </c>
      <c r="M129" s="18"/>
      <c r="N129" s="18">
        <v>1.8</v>
      </c>
      <c r="O129" s="18">
        <f aca="true" t="shared" si="23" ref="O129:P131">O85+O89+O93+O97+O101+O105+O109+O113+O121</f>
        <v>40</v>
      </c>
      <c r="P129" s="18">
        <f t="shared" si="23"/>
        <v>0.8200000000000001</v>
      </c>
      <c r="Q129" s="19"/>
      <c r="R129" s="47"/>
      <c r="S129" s="23"/>
    </row>
    <row r="130" spans="1:18" ht="28.5" customHeight="1">
      <c r="A130" s="78"/>
      <c r="B130" s="79"/>
      <c r="C130" s="79"/>
      <c r="D130" s="79"/>
      <c r="E130" s="79"/>
      <c r="F130" s="79"/>
      <c r="G130" s="27">
        <v>2019</v>
      </c>
      <c r="H130" s="18">
        <f>H86+H90+H94+H98+H102+H106+H110+H114+H118+H122</f>
        <v>0</v>
      </c>
      <c r="I130" s="18"/>
      <c r="J130" s="18"/>
      <c r="K130" s="18"/>
      <c r="L130" s="18">
        <f>L86+L90+L94+L98+L102+L106+L110+L114+L118+L122</f>
        <v>0</v>
      </c>
      <c r="M130" s="18"/>
      <c r="N130" s="18">
        <v>1.8</v>
      </c>
      <c r="O130" s="18">
        <f t="shared" si="23"/>
        <v>42.1</v>
      </c>
      <c r="P130" s="18">
        <f t="shared" si="23"/>
        <v>0.9200000000000002</v>
      </c>
      <c r="Q130" s="19"/>
      <c r="R130" s="47"/>
    </row>
    <row r="131" spans="1:18" ht="28.5" customHeight="1">
      <c r="A131" s="78"/>
      <c r="B131" s="79"/>
      <c r="C131" s="79"/>
      <c r="D131" s="79"/>
      <c r="E131" s="79"/>
      <c r="F131" s="79"/>
      <c r="G131" s="27">
        <v>2020</v>
      </c>
      <c r="H131" s="18">
        <f>H87+H91+H95+H99+H103+H107+H111+H115+H119+H123</f>
        <v>0</v>
      </c>
      <c r="I131" s="18"/>
      <c r="J131" s="18"/>
      <c r="K131" s="18"/>
      <c r="L131" s="18">
        <f>L87+L91+L95+L99+L103+L107+L111+L115+L119+L123</f>
        <v>0</v>
      </c>
      <c r="M131" s="18"/>
      <c r="N131" s="18">
        <v>1.8</v>
      </c>
      <c r="O131" s="18">
        <f t="shared" si="23"/>
        <v>42.1</v>
      </c>
      <c r="P131" s="18">
        <f t="shared" si="23"/>
        <v>0.9200000000000002</v>
      </c>
      <c r="Q131" s="19">
        <v>2</v>
      </c>
      <c r="R131" s="47"/>
    </row>
    <row r="132" spans="1:19" s="32" customFormat="1" ht="28.5" customHeight="1">
      <c r="A132" s="74" t="s">
        <v>48</v>
      </c>
      <c r="B132" s="77"/>
      <c r="C132" s="77"/>
      <c r="D132" s="77"/>
      <c r="E132" s="77"/>
      <c r="F132" s="77"/>
      <c r="G132" s="29" t="s">
        <v>2</v>
      </c>
      <c r="H132" s="28">
        <f>H133+H134+H135</f>
        <v>43.06</v>
      </c>
      <c r="I132" s="28"/>
      <c r="J132" s="28"/>
      <c r="K132" s="28"/>
      <c r="L132" s="28">
        <f>L133+L134+L135</f>
        <v>43.06</v>
      </c>
      <c r="M132" s="28"/>
      <c r="N132" s="28">
        <f>N133+N134+N135</f>
        <v>230</v>
      </c>
      <c r="O132" s="28">
        <f>O133+O134+O135</f>
        <v>244.2</v>
      </c>
      <c r="P132" s="28">
        <f>P133+P134+P135</f>
        <v>10.59</v>
      </c>
      <c r="Q132" s="30">
        <f>Q133+Q134+Q135</f>
        <v>21</v>
      </c>
      <c r="R132" s="46"/>
      <c r="S132" s="31"/>
    </row>
    <row r="133" spans="1:19" s="6" customFormat="1" ht="28.5" customHeight="1">
      <c r="A133" s="77"/>
      <c r="B133" s="77"/>
      <c r="C133" s="77"/>
      <c r="D133" s="77"/>
      <c r="E133" s="77"/>
      <c r="F133" s="77"/>
      <c r="G133" s="27">
        <v>2018</v>
      </c>
      <c r="H133" s="20">
        <f>H35+H76+H125</f>
        <v>32.46</v>
      </c>
      <c r="I133" s="20"/>
      <c r="J133" s="20"/>
      <c r="K133" s="20"/>
      <c r="L133" s="20">
        <f>L35+L76+L125</f>
        <v>32.46</v>
      </c>
      <c r="M133" s="20"/>
      <c r="N133" s="20">
        <f>N35+N76+N125</f>
        <v>71</v>
      </c>
      <c r="O133" s="18">
        <f>O125</f>
        <v>80</v>
      </c>
      <c r="P133" s="20">
        <f aca="true" t="shared" si="24" ref="P133:Q135">P35+P76+P125</f>
        <v>3.0300000000000002</v>
      </c>
      <c r="Q133" s="21">
        <f t="shared" si="24"/>
        <v>7</v>
      </c>
      <c r="R133" s="47"/>
      <c r="S133" s="13"/>
    </row>
    <row r="134" spans="1:19" s="6" customFormat="1" ht="28.5" customHeight="1">
      <c r="A134" s="77"/>
      <c r="B134" s="77"/>
      <c r="C134" s="77"/>
      <c r="D134" s="77"/>
      <c r="E134" s="77"/>
      <c r="F134" s="77"/>
      <c r="G134" s="27">
        <v>2019</v>
      </c>
      <c r="H134" s="20">
        <f>H36+H77+H126</f>
        <v>5.1</v>
      </c>
      <c r="I134" s="20"/>
      <c r="J134" s="20"/>
      <c r="K134" s="20"/>
      <c r="L134" s="20">
        <f>L36+L77+L126</f>
        <v>5.1</v>
      </c>
      <c r="M134" s="20"/>
      <c r="N134" s="20">
        <f>N36+N77+N126</f>
        <v>79.5</v>
      </c>
      <c r="O134" s="18">
        <f>O126</f>
        <v>82.1</v>
      </c>
      <c r="P134" s="20">
        <f t="shared" si="24"/>
        <v>3.7800000000000002</v>
      </c>
      <c r="Q134" s="21">
        <f t="shared" si="24"/>
        <v>4</v>
      </c>
      <c r="R134" s="47"/>
      <c r="S134" s="13"/>
    </row>
    <row r="135" spans="1:19" s="6" customFormat="1" ht="28.5" customHeight="1">
      <c r="A135" s="77"/>
      <c r="B135" s="77"/>
      <c r="C135" s="77"/>
      <c r="D135" s="77"/>
      <c r="E135" s="77"/>
      <c r="F135" s="77"/>
      <c r="G135" s="27">
        <v>2020</v>
      </c>
      <c r="H135" s="20">
        <f>H37+H78+H127</f>
        <v>5.5</v>
      </c>
      <c r="I135" s="20"/>
      <c r="J135" s="20"/>
      <c r="K135" s="20"/>
      <c r="L135" s="20">
        <f>L37+L78+L127</f>
        <v>5.5</v>
      </c>
      <c r="M135" s="20"/>
      <c r="N135" s="20">
        <f>N37+N78+N127</f>
        <v>79.5</v>
      </c>
      <c r="O135" s="18">
        <f>O127</f>
        <v>82.1</v>
      </c>
      <c r="P135" s="20">
        <f t="shared" si="24"/>
        <v>3.7800000000000002</v>
      </c>
      <c r="Q135" s="21">
        <f t="shared" si="24"/>
        <v>10</v>
      </c>
      <c r="R135" s="47"/>
      <c r="S135" s="13"/>
    </row>
    <row r="136" spans="1:19" s="32" customFormat="1" ht="28.5" customHeight="1">
      <c r="A136" s="78" t="s">
        <v>9</v>
      </c>
      <c r="B136" s="79"/>
      <c r="C136" s="79"/>
      <c r="D136" s="79"/>
      <c r="E136" s="79"/>
      <c r="F136" s="79"/>
      <c r="G136" s="29" t="s">
        <v>2</v>
      </c>
      <c r="H136" s="28">
        <f>H137+H138+H139</f>
        <v>43.06</v>
      </c>
      <c r="I136" s="28"/>
      <c r="J136" s="28"/>
      <c r="K136" s="28"/>
      <c r="L136" s="28">
        <f>L137+L138+L139</f>
        <v>43.06</v>
      </c>
      <c r="M136" s="28"/>
      <c r="N136" s="28">
        <f>N137+N138+N139</f>
        <v>230</v>
      </c>
      <c r="O136" s="28">
        <f>O137+O138+O139</f>
        <v>124.19999999999999</v>
      </c>
      <c r="P136" s="28">
        <f>P137+P138+P139</f>
        <v>9.84</v>
      </c>
      <c r="Q136" s="30">
        <f>Q137+Q138+Q139</f>
        <v>21</v>
      </c>
      <c r="R136" s="46"/>
      <c r="S136" s="31"/>
    </row>
    <row r="137" spans="1:19" s="6" customFormat="1" ht="28.5" customHeight="1">
      <c r="A137" s="78"/>
      <c r="B137" s="79"/>
      <c r="C137" s="79"/>
      <c r="D137" s="79"/>
      <c r="E137" s="79"/>
      <c r="F137" s="79"/>
      <c r="G137" s="27">
        <v>2018</v>
      </c>
      <c r="H137" s="20">
        <f>H39+H80+H129</f>
        <v>32.46</v>
      </c>
      <c r="I137" s="20"/>
      <c r="J137" s="20"/>
      <c r="K137" s="20"/>
      <c r="L137" s="20">
        <f>L39+L80+L129</f>
        <v>32.46</v>
      </c>
      <c r="M137" s="20"/>
      <c r="N137" s="20">
        <f>N39+N80+N129</f>
        <v>71</v>
      </c>
      <c r="O137" s="20">
        <f>O129</f>
        <v>40</v>
      </c>
      <c r="P137" s="20">
        <f aca="true" t="shared" si="25" ref="P137:Q139">P39+P80+P129</f>
        <v>2.7800000000000002</v>
      </c>
      <c r="Q137" s="21">
        <f t="shared" si="25"/>
        <v>7</v>
      </c>
      <c r="R137" s="47"/>
      <c r="S137" s="13"/>
    </row>
    <row r="138" spans="1:19" s="6" customFormat="1" ht="28.5" customHeight="1">
      <c r="A138" s="78"/>
      <c r="B138" s="79"/>
      <c r="C138" s="79"/>
      <c r="D138" s="79"/>
      <c r="E138" s="79"/>
      <c r="F138" s="79"/>
      <c r="G138" s="27">
        <v>2019</v>
      </c>
      <c r="H138" s="20">
        <f>H40+H81+H130</f>
        <v>5.1</v>
      </c>
      <c r="I138" s="20"/>
      <c r="J138" s="20"/>
      <c r="K138" s="20"/>
      <c r="L138" s="20">
        <f>L40+L81+L130</f>
        <v>5.1</v>
      </c>
      <c r="M138" s="20"/>
      <c r="N138" s="20">
        <f>N40+N81+N130</f>
        <v>79.5</v>
      </c>
      <c r="O138" s="20">
        <f>O130</f>
        <v>42.1</v>
      </c>
      <c r="P138" s="20">
        <f t="shared" si="25"/>
        <v>3.5300000000000002</v>
      </c>
      <c r="Q138" s="21">
        <f t="shared" si="25"/>
        <v>4</v>
      </c>
      <c r="R138" s="47"/>
      <c r="S138" s="13"/>
    </row>
    <row r="139" spans="1:19" s="6" customFormat="1" ht="28.5" customHeight="1">
      <c r="A139" s="78"/>
      <c r="B139" s="79"/>
      <c r="C139" s="79"/>
      <c r="D139" s="79"/>
      <c r="E139" s="79"/>
      <c r="F139" s="79"/>
      <c r="G139" s="27">
        <v>2020</v>
      </c>
      <c r="H139" s="20">
        <f>H41+H82+H131</f>
        <v>5.5</v>
      </c>
      <c r="I139" s="20"/>
      <c r="J139" s="20"/>
      <c r="K139" s="20"/>
      <c r="L139" s="20">
        <f>L41+L82+L131</f>
        <v>5.5</v>
      </c>
      <c r="M139" s="20"/>
      <c r="N139" s="20">
        <f>N41+N82+N131</f>
        <v>79.5</v>
      </c>
      <c r="O139" s="20">
        <f>O131</f>
        <v>42.1</v>
      </c>
      <c r="P139" s="20">
        <f t="shared" si="25"/>
        <v>3.5300000000000002</v>
      </c>
      <c r="Q139" s="21">
        <f t="shared" si="25"/>
        <v>10</v>
      </c>
      <c r="R139" s="47"/>
      <c r="S139" s="13"/>
    </row>
    <row r="140" spans="1:19" s="32" customFormat="1" ht="28.5" customHeight="1">
      <c r="A140" s="72" t="s">
        <v>10</v>
      </c>
      <c r="B140" s="73"/>
      <c r="C140" s="73"/>
      <c r="D140" s="73"/>
      <c r="E140" s="73"/>
      <c r="F140" s="73"/>
      <c r="G140" s="29" t="s">
        <v>2</v>
      </c>
      <c r="H140" s="28">
        <f>H141+H142+H143</f>
        <v>53.660000000000004</v>
      </c>
      <c r="I140" s="28"/>
      <c r="J140" s="28"/>
      <c r="K140" s="28"/>
      <c r="L140" s="28">
        <f>L141+L142+L143</f>
        <v>43.06</v>
      </c>
      <c r="M140" s="28"/>
      <c r="N140" s="28">
        <f>N141+N142+N143</f>
        <v>230</v>
      </c>
      <c r="O140" s="28">
        <f>O141+O142+O143</f>
        <v>244.2</v>
      </c>
      <c r="P140" s="28">
        <f>P141+P142+P143</f>
        <v>10.59</v>
      </c>
      <c r="Q140" s="30">
        <f>Q141+Q142+Q143</f>
        <v>21</v>
      </c>
      <c r="R140" s="46"/>
      <c r="S140" s="31"/>
    </row>
    <row r="141" spans="1:18" ht="28.5" customHeight="1">
      <c r="A141" s="72"/>
      <c r="B141" s="73"/>
      <c r="C141" s="73"/>
      <c r="D141" s="73"/>
      <c r="E141" s="73"/>
      <c r="F141" s="73"/>
      <c r="G141" s="27">
        <v>2018</v>
      </c>
      <c r="H141" s="20">
        <f>H34+H75+H124</f>
        <v>43.06</v>
      </c>
      <c r="I141" s="20"/>
      <c r="J141" s="20"/>
      <c r="K141" s="20"/>
      <c r="L141" s="20">
        <f>L84+L133</f>
        <v>32.46</v>
      </c>
      <c r="M141" s="20"/>
      <c r="N141" s="20">
        <f aca="true" t="shared" si="26" ref="N141:P143">N133</f>
        <v>71</v>
      </c>
      <c r="O141" s="18">
        <f t="shared" si="26"/>
        <v>80</v>
      </c>
      <c r="P141" s="20">
        <f t="shared" si="26"/>
        <v>3.0300000000000002</v>
      </c>
      <c r="Q141" s="21">
        <f>Q84+Q133</f>
        <v>7</v>
      </c>
      <c r="R141" s="47"/>
    </row>
    <row r="142" spans="1:18" ht="28.5" customHeight="1">
      <c r="A142" s="72"/>
      <c r="B142" s="73"/>
      <c r="C142" s="73"/>
      <c r="D142" s="73"/>
      <c r="E142" s="73"/>
      <c r="F142" s="73"/>
      <c r="G142" s="27">
        <v>2019</v>
      </c>
      <c r="H142" s="20">
        <f>H85+H134</f>
        <v>5.1</v>
      </c>
      <c r="I142" s="20"/>
      <c r="J142" s="20"/>
      <c r="K142" s="20"/>
      <c r="L142" s="20">
        <f>L85+L134</f>
        <v>5.1</v>
      </c>
      <c r="M142" s="20"/>
      <c r="N142" s="20">
        <f t="shared" si="26"/>
        <v>79.5</v>
      </c>
      <c r="O142" s="18">
        <f t="shared" si="26"/>
        <v>82.1</v>
      </c>
      <c r="P142" s="20">
        <f t="shared" si="26"/>
        <v>3.7800000000000002</v>
      </c>
      <c r="Q142" s="21">
        <f>Q85+Q134</f>
        <v>4</v>
      </c>
      <c r="R142" s="47"/>
    </row>
    <row r="143" spans="1:18" ht="28.5" customHeight="1">
      <c r="A143" s="72"/>
      <c r="B143" s="73"/>
      <c r="C143" s="73"/>
      <c r="D143" s="73"/>
      <c r="E143" s="73"/>
      <c r="F143" s="73"/>
      <c r="G143" s="27">
        <v>2020</v>
      </c>
      <c r="H143" s="20">
        <f>H86+H135</f>
        <v>5.5</v>
      </c>
      <c r="I143" s="20"/>
      <c r="J143" s="20"/>
      <c r="K143" s="20"/>
      <c r="L143" s="20">
        <f>L86+L135</f>
        <v>5.5</v>
      </c>
      <c r="M143" s="20"/>
      <c r="N143" s="20">
        <f t="shared" si="26"/>
        <v>79.5</v>
      </c>
      <c r="O143" s="18">
        <f t="shared" si="26"/>
        <v>82.1</v>
      </c>
      <c r="P143" s="20">
        <f t="shared" si="26"/>
        <v>3.7800000000000002</v>
      </c>
      <c r="Q143" s="21">
        <f>Q86+Q135</f>
        <v>10</v>
      </c>
      <c r="R143" s="47"/>
    </row>
    <row r="144" spans="1:18" s="37" customFormat="1" ht="28.5" customHeight="1">
      <c r="A144" s="83" t="s">
        <v>9</v>
      </c>
      <c r="B144" s="84"/>
      <c r="C144" s="84"/>
      <c r="D144" s="84"/>
      <c r="E144" s="84"/>
      <c r="F144" s="84"/>
      <c r="G144" s="29" t="s">
        <v>2</v>
      </c>
      <c r="H144" s="28">
        <f>H145+H146+H147</f>
        <v>42.21</v>
      </c>
      <c r="I144" s="28"/>
      <c r="J144" s="28"/>
      <c r="K144" s="28"/>
      <c r="L144" s="28">
        <f>L145+L146+L147</f>
        <v>43.06</v>
      </c>
      <c r="M144" s="28"/>
      <c r="N144" s="28">
        <f>N145+N146+N147</f>
        <v>230</v>
      </c>
      <c r="O144" s="28">
        <f>O145+O146+O147</f>
        <v>124.19999999999999</v>
      </c>
      <c r="P144" s="28">
        <f>P145+P146+P147</f>
        <v>9.84</v>
      </c>
      <c r="Q144" s="30">
        <f>Q145+Q146+Q147</f>
        <v>21</v>
      </c>
      <c r="R144" s="46"/>
    </row>
    <row r="145" spans="1:18" ht="28.5" customHeight="1">
      <c r="A145" s="83"/>
      <c r="B145" s="84"/>
      <c r="C145" s="84"/>
      <c r="D145" s="84"/>
      <c r="E145" s="84"/>
      <c r="F145" s="84"/>
      <c r="G145" s="27">
        <v>2018</v>
      </c>
      <c r="H145" s="20">
        <f>H137</f>
        <v>32.46</v>
      </c>
      <c r="I145" s="20"/>
      <c r="J145" s="20"/>
      <c r="K145" s="20"/>
      <c r="L145" s="20">
        <f>L137</f>
        <v>32.46</v>
      </c>
      <c r="M145" s="20"/>
      <c r="N145" s="20">
        <f aca="true" t="shared" si="27" ref="N145:Q147">N137</f>
        <v>71</v>
      </c>
      <c r="O145" s="20">
        <f t="shared" si="27"/>
        <v>40</v>
      </c>
      <c r="P145" s="20">
        <f t="shared" si="27"/>
        <v>2.7800000000000002</v>
      </c>
      <c r="Q145" s="21">
        <f t="shared" si="27"/>
        <v>7</v>
      </c>
      <c r="R145" s="47"/>
    </row>
    <row r="146" spans="1:18" ht="28.5" customHeight="1">
      <c r="A146" s="83"/>
      <c r="B146" s="84"/>
      <c r="C146" s="84"/>
      <c r="D146" s="84"/>
      <c r="E146" s="84"/>
      <c r="F146" s="84"/>
      <c r="G146" s="27">
        <v>2019</v>
      </c>
      <c r="H146" s="20">
        <v>4.25</v>
      </c>
      <c r="I146" s="20"/>
      <c r="J146" s="20"/>
      <c r="K146" s="20"/>
      <c r="L146" s="20">
        <f>L142</f>
        <v>5.1</v>
      </c>
      <c r="M146" s="20"/>
      <c r="N146" s="20">
        <f t="shared" si="27"/>
        <v>79.5</v>
      </c>
      <c r="O146" s="20">
        <f t="shared" si="27"/>
        <v>42.1</v>
      </c>
      <c r="P146" s="20">
        <f t="shared" si="27"/>
        <v>3.5300000000000002</v>
      </c>
      <c r="Q146" s="21">
        <f t="shared" si="27"/>
        <v>4</v>
      </c>
      <c r="R146" s="47"/>
    </row>
    <row r="147" spans="1:18" ht="28.5" customHeight="1">
      <c r="A147" s="83"/>
      <c r="B147" s="84"/>
      <c r="C147" s="84"/>
      <c r="D147" s="84"/>
      <c r="E147" s="84"/>
      <c r="F147" s="84"/>
      <c r="G147" s="27">
        <v>2020</v>
      </c>
      <c r="H147" s="20">
        <f>H139</f>
        <v>5.5</v>
      </c>
      <c r="I147" s="20"/>
      <c r="J147" s="20"/>
      <c r="K147" s="20"/>
      <c r="L147" s="20">
        <f>L139</f>
        <v>5.5</v>
      </c>
      <c r="M147" s="20"/>
      <c r="N147" s="20">
        <f t="shared" si="27"/>
        <v>79.5</v>
      </c>
      <c r="O147" s="20">
        <f t="shared" si="27"/>
        <v>42.1</v>
      </c>
      <c r="P147" s="20">
        <f t="shared" si="27"/>
        <v>3.5300000000000002</v>
      </c>
      <c r="Q147" s="21">
        <f t="shared" si="27"/>
        <v>10</v>
      </c>
      <c r="R147" s="47"/>
    </row>
    <row r="148" ht="24" customHeight="1"/>
    <row r="149" ht="24" customHeight="1"/>
    <row r="150" ht="24" customHeight="1"/>
    <row r="151" spans="1:17" s="23" customFormat="1" ht="24" customHeight="1">
      <c r="A151" s="105" t="s">
        <v>87</v>
      </c>
      <c r="B151" s="106"/>
      <c r="C151" s="106"/>
      <c r="D151" s="106"/>
      <c r="E151" s="106"/>
      <c r="F151" s="107"/>
      <c r="G151" s="29" t="s">
        <v>2</v>
      </c>
      <c r="H151" s="39" t="e">
        <f>SUM(H152:H154)</f>
        <v>#REF!</v>
      </c>
      <c r="I151" s="39" t="e">
        <f aca="true" t="shared" si="28" ref="I151:Q151">SUM(I152:I154)</f>
        <v>#REF!</v>
      </c>
      <c r="J151" s="39" t="e">
        <f t="shared" si="28"/>
        <v>#REF!</v>
      </c>
      <c r="K151" s="39" t="e">
        <f t="shared" si="28"/>
        <v>#REF!</v>
      </c>
      <c r="L151" s="39" t="e">
        <f t="shared" si="28"/>
        <v>#REF!</v>
      </c>
      <c r="M151" s="39" t="e">
        <f t="shared" si="28"/>
        <v>#REF!</v>
      </c>
      <c r="N151" s="39" t="e">
        <f t="shared" si="28"/>
        <v>#REF!</v>
      </c>
      <c r="O151" s="39" t="e">
        <f t="shared" si="28"/>
        <v>#REF!</v>
      </c>
      <c r="P151" s="39" t="e">
        <f t="shared" si="28"/>
        <v>#REF!</v>
      </c>
      <c r="Q151" s="40" t="e">
        <f t="shared" si="28"/>
        <v>#REF!</v>
      </c>
    </row>
    <row r="152" spans="1:17" ht="24" customHeight="1">
      <c r="A152" s="108"/>
      <c r="B152" s="109"/>
      <c r="C152" s="109"/>
      <c r="D152" s="109"/>
      <c r="E152" s="109"/>
      <c r="F152" s="110"/>
      <c r="G152" s="17">
        <v>2017</v>
      </c>
      <c r="H152" s="18" t="e">
        <f>H7+H11+H15+#REF!+H19+H23+#REF!+#REF!+H27+#REF!+#REF!+#REF!+#REF!+#REF!+H44+H48+H52+H56+#REF!+H60+H72+H85+H89+H93+H97+#REF!+#REF!+H101+#REF!+#REF!+#REF!+#REF!+H105+#REF!+#REF!+#REF!+#REF!+H109</f>
        <v>#REF!</v>
      </c>
      <c r="I152" s="18" t="e">
        <f>I7+I11+I15+#REF!+I19+I23+#REF!+#REF!+I27+#REF!+#REF!+#REF!+#REF!+#REF!+I44+I48+I52+I56+#REF!+I60+I72+I85+I89+I93+I97+#REF!+#REF!+I101+#REF!+#REF!+#REF!+#REF!+I105+#REF!+#REF!+#REF!+#REF!+I109</f>
        <v>#REF!</v>
      </c>
      <c r="J152" s="18" t="e">
        <f>J7+J11+J15+#REF!+J19+J23+#REF!+#REF!+J27+#REF!+#REF!+#REF!+#REF!+#REF!+J44+J48+J52+J56+#REF!+J60+J72+J85+J89+J93+J97+#REF!+#REF!+J101+#REF!+#REF!+#REF!+#REF!+J105+#REF!+#REF!+#REF!+#REF!+J109</f>
        <v>#REF!</v>
      </c>
      <c r="K152" s="18" t="e">
        <f>K7+K11+K15+#REF!+K19+K23+#REF!+#REF!+K27+#REF!+#REF!+#REF!+#REF!+#REF!+K44+K48+K52+K56+#REF!+K60+K72+K85+K89+K93+K97+#REF!+#REF!+K101+#REF!+#REF!+#REF!+#REF!+K105+#REF!+#REF!+#REF!+#REF!+K109</f>
        <v>#REF!</v>
      </c>
      <c r="L152" s="18" t="e">
        <f>L7+L11+L15+#REF!+L19+L23+#REF!+#REF!+L27+#REF!+#REF!+#REF!+#REF!+#REF!+L44+L48+L52+L56+#REF!+L60+L72+L85+L89+L93+L97+#REF!+#REF!+L101+#REF!+#REF!+#REF!+#REF!+L105+#REF!+#REF!+#REF!+#REF!+L109</f>
        <v>#REF!</v>
      </c>
      <c r="M152" s="18" t="e">
        <f>M7+M11+M15+#REF!+M19+M23+#REF!+#REF!+M27+#REF!+#REF!+#REF!+#REF!+#REF!+M44+M48+M52+M56+#REF!+M60+M72+M85+M89+M93+M97+#REF!+#REF!+M101+#REF!+#REF!+#REF!+#REF!+M105+#REF!+#REF!+#REF!+#REF!+M109</f>
        <v>#REF!</v>
      </c>
      <c r="N152" s="18" t="e">
        <f>N7+N11+N15+#REF!+N19+N23+#REF!+#REF!+N27+#REF!+#REF!+#REF!+#REF!+#REF!+N44+N48+N52+N56+#REF!+N60+#REF!+N85+N89+N93+N97+#REF!+#REF!+N101+#REF!+#REF!+#REF!+#REF!+N105+#REF!+#REF!+#REF!+#REF!+N109</f>
        <v>#REF!</v>
      </c>
      <c r="O152" s="18" t="e">
        <f>O7+O11+O15+#REF!+O19+O23+#REF!+#REF!+O27+#REF!+#REF!+#REF!+#REF!+#REF!+O44+O48+O52+O56+#REF!+O60+#REF!+O85+O89+O93+O97+#REF!+#REF!+O101+#REF!+#REF!+#REF!+#REF!+O105+#REF!+#REF!+#REF!+#REF!+O109</f>
        <v>#REF!</v>
      </c>
      <c r="P152" s="18" t="e">
        <f>P7+P11+P15+#REF!+P19+P23+#REF!+#REF!+P27+#REF!+#REF!+#REF!+#REF!+#REF!+P44+P48+P52+P56+#REF!+P60+#REF!+P85+P89+P93+P97+#REF!+#REF!+P101+#REF!+#REF!+#REF!+#REF!+P105+#REF!+#REF!+#REF!+#REF!+P109</f>
        <v>#REF!</v>
      </c>
      <c r="Q152" s="19" t="e">
        <f>Q7+Q11+Q15+#REF!+Q19+Q23+#REF!+#REF!+Q27+#REF!+#REF!+#REF!+#REF!+#REF!+Q44+Q48+Q52+Q56+#REF!+Q60+#REF!+Q85+Q89+Q93+Q97+#REF!+#REF!+Q101+#REF!+#REF!+#REF!+#REF!+Q105+#REF!+#REF!+#REF!+#REF!+Q109</f>
        <v>#REF!</v>
      </c>
    </row>
    <row r="153" spans="1:17" ht="24" customHeight="1">
      <c r="A153" s="108"/>
      <c r="B153" s="109"/>
      <c r="C153" s="109"/>
      <c r="D153" s="109"/>
      <c r="E153" s="109"/>
      <c r="F153" s="110"/>
      <c r="G153" s="17">
        <v>2018</v>
      </c>
      <c r="H153" s="18" t="e">
        <f>H8+H12+H16+#REF!+H20+H24+#REF!+#REF!+H28+#REF!+#REF!+#REF!+#REF!+#REF!+H45+H49+H53+H57+#REF!+H61+H73+H86+H90+H94+H98+#REF!+#REF!+H102+#REF!+#REF!+#REF!+#REF!+H106+#REF!+#REF!+#REF!+#REF!+H110</f>
        <v>#REF!</v>
      </c>
      <c r="I153" s="18" t="e">
        <f>I8+I12+I16+#REF!+I20+I24+#REF!+#REF!+I28+#REF!+#REF!+#REF!+#REF!+#REF!+I45+I49+I53+I57+#REF!+I61+I73+I86+I90+I94+I98+#REF!+#REF!+I102+#REF!+#REF!+#REF!+#REF!+I106+#REF!+#REF!+#REF!+#REF!+I110</f>
        <v>#REF!</v>
      </c>
      <c r="J153" s="18" t="e">
        <f>J8+J12+J16+#REF!+J20+J24+#REF!+#REF!+J28+#REF!+#REF!+#REF!+#REF!+#REF!+J45+J49+J53+J57+#REF!+J61+J73+J86+J90+J94+J98+#REF!+#REF!+J102+#REF!+#REF!+#REF!+#REF!+J106+#REF!+#REF!+#REF!+#REF!+J110</f>
        <v>#REF!</v>
      </c>
      <c r="K153" s="18" t="e">
        <f>K8+K12+K16+#REF!+K20+K24+#REF!+#REF!+K28+#REF!+#REF!+#REF!+#REF!+#REF!+K45+K49+K53+K57+#REF!+K61+K73+K86+K90+K94+K98+#REF!+#REF!+K102+#REF!+#REF!+#REF!+#REF!+K106+#REF!+#REF!+#REF!+#REF!+K110</f>
        <v>#REF!</v>
      </c>
      <c r="L153" s="18" t="e">
        <f>L8+L12+L16+#REF!+L20+L24+#REF!+#REF!+L28+#REF!+#REF!+#REF!+#REF!+#REF!+L45+L49+L53+L57+#REF!+L61+L73+L86+L90+L94+L98+#REF!+#REF!+L102+#REF!+#REF!+#REF!+#REF!+L106+#REF!+#REF!+#REF!+#REF!+L110</f>
        <v>#REF!</v>
      </c>
      <c r="M153" s="18" t="e">
        <f>M8+M12+M16+#REF!+M20+M24+#REF!+#REF!+M28+#REF!+#REF!+#REF!+#REF!+#REF!+M45+M49+M53+M57+#REF!+M61+M73+M86+M90+M94+M98+#REF!+#REF!+M102+#REF!+#REF!+#REF!+#REF!+M106+#REF!+#REF!+#REF!+#REF!+M110</f>
        <v>#REF!</v>
      </c>
      <c r="N153" s="18" t="e">
        <f>N8+N12+N16+#REF!+N20+N24+#REF!+#REF!+N28+#REF!+#REF!+#REF!+#REF!+#REF!+N45+N49+N53+N57+#REF!+N61+#REF!+N86+N90+N94+N98+#REF!+#REF!+N102+#REF!+#REF!+#REF!+#REF!+N106+#REF!+#REF!+#REF!+#REF!+N110</f>
        <v>#REF!</v>
      </c>
      <c r="O153" s="18" t="e">
        <f>O8+O12+O16+#REF!+O20+O24+#REF!+#REF!+O28+#REF!+#REF!+#REF!+#REF!+#REF!+O45+O49+O53+O57+#REF!+O61+#REF!+O86+O90+O94+O98+#REF!+#REF!+O102+#REF!+#REF!+#REF!+#REF!+O106+#REF!+#REF!+#REF!+#REF!+O110</f>
        <v>#REF!</v>
      </c>
      <c r="P153" s="18" t="e">
        <f>P8+P12+P16+#REF!+P20+P24+#REF!+#REF!+P28+#REF!+#REF!+#REF!+#REF!+#REF!+P45+P49+P53+P57+#REF!+P61+#REF!+P86+P90+P94+P98+#REF!+#REF!+P102+#REF!+#REF!+#REF!+#REF!+P106+#REF!+#REF!+#REF!+#REF!+P110</f>
        <v>#REF!</v>
      </c>
      <c r="Q153" s="19" t="e">
        <f>Q8+Q12+Q16+#REF!+Q20+Q24+#REF!+#REF!+Q28+#REF!+#REF!+#REF!+#REF!+#REF!+Q45+Q49+Q53+Q57+#REF!+Q61+#REF!+Q86+Q90+Q94+Q98+#REF!+#REF!+Q102+#REF!+#REF!+#REF!+#REF!+Q106+#REF!+#REF!+#REF!+#REF!+Q110</f>
        <v>#REF!</v>
      </c>
    </row>
    <row r="154" spans="1:17" ht="24" customHeight="1">
      <c r="A154" s="111"/>
      <c r="B154" s="112"/>
      <c r="C154" s="112"/>
      <c r="D154" s="112"/>
      <c r="E154" s="112"/>
      <c r="F154" s="113"/>
      <c r="G154" s="17">
        <v>2019</v>
      </c>
      <c r="H154" s="18" t="e">
        <f>H9+H13+H17+#REF!+H21+H25+#REF!+#REF!+H29+#REF!+#REF!+#REF!+#REF!+#REF!+H46+H50+H54+H58+#REF!+H62+H74+H87+H91+H95+H99+#REF!+#REF!+H103+#REF!+#REF!+#REF!+#REF!+H107+#REF!+#REF!+#REF!+#REF!+H111</f>
        <v>#REF!</v>
      </c>
      <c r="I154" s="18" t="e">
        <f>I9+I13+I17+#REF!+I21+I25+#REF!+#REF!+I29+#REF!+#REF!+#REF!+#REF!+#REF!+I46+I50+I54+I58+#REF!+I62+I74+I87+I91+I95+I99+#REF!+#REF!+I103+#REF!+#REF!+#REF!+#REF!+I107+#REF!+#REF!+#REF!+#REF!+I111</f>
        <v>#REF!</v>
      </c>
      <c r="J154" s="18" t="e">
        <f>J9+J13+J17+#REF!+J21+J25+#REF!+#REF!+J29+#REF!+#REF!+#REF!+#REF!+#REF!+J46+J50+J54+J58+#REF!+J62+J74+J87+J91+J95+J99+#REF!+#REF!+J103+#REF!+#REF!+#REF!+#REF!+J107+#REF!+#REF!+#REF!+#REF!+J111</f>
        <v>#REF!</v>
      </c>
      <c r="K154" s="18" t="e">
        <f>K9+K13+K17+#REF!+K21+K25+#REF!+#REF!+K29+#REF!+#REF!+#REF!+#REF!+#REF!+K46+K50+K54+K58+#REF!+K62+K74+K87+K91+K95+K99+#REF!+#REF!+K103+#REF!+#REF!+#REF!+#REF!+K107+#REF!+#REF!+#REF!+#REF!+K111</f>
        <v>#REF!</v>
      </c>
      <c r="L154" s="18" t="e">
        <f>L9+L13+L17+#REF!+L21+L25+#REF!+#REF!+L29+#REF!+#REF!+#REF!+#REF!+#REF!+L46+L50+L54+L58+#REF!+L62+L74+L87+L91+L95+L99+#REF!+#REF!+L103+#REF!+#REF!+#REF!+#REF!+L107+#REF!+#REF!+#REF!+#REF!+L111</f>
        <v>#REF!</v>
      </c>
      <c r="M154" s="18" t="e">
        <f>M9+M13+M17+#REF!+M21+M25+#REF!+#REF!+M29+#REF!+#REF!+#REF!+#REF!+#REF!+M46+M50+M54+M58+#REF!+M62+M74+M87+M91+M95+M99+#REF!+#REF!+M103+#REF!+#REF!+#REF!+#REF!+M107+#REF!+#REF!+#REF!+#REF!+M111</f>
        <v>#REF!</v>
      </c>
      <c r="N154" s="18" t="e">
        <f>N9+N13+N17+#REF!+N21+N25+#REF!+#REF!+N29+#REF!+#REF!+#REF!+#REF!+#REF!+N46+N50+N54+N58+#REF!+N62+#REF!+N87+N91+N95+N99+#REF!+#REF!+N103+#REF!+#REF!+#REF!+#REF!+N107+#REF!+#REF!+#REF!+#REF!+N111</f>
        <v>#REF!</v>
      </c>
      <c r="O154" s="18" t="e">
        <f>O9+O13+O17+#REF!+O21+O25+#REF!+#REF!+O29+#REF!+#REF!+#REF!+#REF!+#REF!+O46+O50+O54+O58+#REF!+O62+#REF!+O87+O91+O95+O99+#REF!+#REF!+O103+#REF!+#REF!+#REF!+#REF!+O107+#REF!+#REF!+#REF!+#REF!+O111</f>
        <v>#REF!</v>
      </c>
      <c r="P154" s="18" t="e">
        <f>P9+P13+P17+#REF!+P21+P25+#REF!+#REF!+P29+#REF!+#REF!+#REF!+#REF!+#REF!+P46+P50+P54+P58+#REF!+P62+#REF!+P87+P91+P95+P99+#REF!+#REF!+P103+#REF!+#REF!+#REF!+#REF!+P107+#REF!+#REF!+#REF!+#REF!+P111</f>
        <v>#REF!</v>
      </c>
      <c r="Q154" s="19" t="e">
        <f>Q9+Q13+Q17+#REF!+Q21+Q25+#REF!+#REF!+Q29+#REF!+#REF!+#REF!+#REF!+#REF!+Q46+Q50+Q54+Q58+#REF!+Q62+#REF!+Q87+Q91+Q95+Q99+#REF!+#REF!+Q103+#REF!+#REF!+#REF!+#REF!+Q107+#REF!+#REF!+#REF!+#REF!+Q111</f>
        <v>#REF!</v>
      </c>
    </row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8.5" customHeight="1"/>
    <row r="171" spans="1:19" s="6" customFormat="1" ht="24" customHeight="1">
      <c r="A171" s="7"/>
      <c r="B171" s="7"/>
      <c r="C171" s="7"/>
      <c r="D171" s="7"/>
      <c r="E171" s="7"/>
      <c r="F171" s="7"/>
      <c r="G171" s="8"/>
      <c r="H171" s="9"/>
      <c r="I171" s="9"/>
      <c r="J171" s="9"/>
      <c r="K171" s="9"/>
      <c r="L171" s="9"/>
      <c r="M171" s="10"/>
      <c r="N171" s="11"/>
      <c r="O171" s="11"/>
      <c r="P171" s="12"/>
      <c r="Q171" s="12"/>
      <c r="R171" s="3"/>
      <c r="S171" s="13"/>
    </row>
    <row r="172" spans="1:19" s="6" customFormat="1" ht="24" customHeight="1">
      <c r="A172" s="7"/>
      <c r="B172" s="7"/>
      <c r="C172" s="7"/>
      <c r="D172" s="7"/>
      <c r="E172" s="7"/>
      <c r="F172" s="7"/>
      <c r="G172" s="8"/>
      <c r="H172" s="9"/>
      <c r="I172" s="9"/>
      <c r="J172" s="9"/>
      <c r="K172" s="9"/>
      <c r="L172" s="9"/>
      <c r="M172" s="10"/>
      <c r="N172" s="11"/>
      <c r="O172" s="11"/>
      <c r="P172" s="12"/>
      <c r="Q172" s="12"/>
      <c r="R172" s="3"/>
      <c r="S172" s="13"/>
    </row>
    <row r="173" spans="1:19" s="6" customFormat="1" ht="24" customHeight="1">
      <c r="A173" s="7"/>
      <c r="B173" s="7"/>
      <c r="C173" s="7"/>
      <c r="D173" s="7"/>
      <c r="E173" s="7"/>
      <c r="F173" s="7"/>
      <c r="G173" s="8"/>
      <c r="H173" s="9"/>
      <c r="I173" s="9"/>
      <c r="J173" s="9"/>
      <c r="K173" s="9"/>
      <c r="L173" s="9"/>
      <c r="M173" s="10"/>
      <c r="N173" s="11"/>
      <c r="O173" s="11"/>
      <c r="P173" s="12"/>
      <c r="Q173" s="12"/>
      <c r="R173" s="3"/>
      <c r="S173" s="13"/>
    </row>
    <row r="174" spans="1:19" s="6" customFormat="1" ht="24" customHeight="1">
      <c r="A174" s="7"/>
      <c r="B174" s="7"/>
      <c r="C174" s="7"/>
      <c r="D174" s="7"/>
      <c r="E174" s="7"/>
      <c r="F174" s="7"/>
      <c r="G174" s="8"/>
      <c r="H174" s="9"/>
      <c r="I174" s="9"/>
      <c r="J174" s="9"/>
      <c r="K174" s="9"/>
      <c r="L174" s="9"/>
      <c r="M174" s="10"/>
      <c r="N174" s="11"/>
      <c r="O174" s="11"/>
      <c r="P174" s="12"/>
      <c r="Q174" s="12"/>
      <c r="R174" s="3"/>
      <c r="S174" s="13"/>
    </row>
    <row r="175" spans="1:19" s="6" customFormat="1" ht="24" customHeight="1">
      <c r="A175" s="7"/>
      <c r="B175" s="7"/>
      <c r="C175" s="7"/>
      <c r="D175" s="7"/>
      <c r="E175" s="7"/>
      <c r="F175" s="7"/>
      <c r="G175" s="8"/>
      <c r="H175" s="9"/>
      <c r="I175" s="9"/>
      <c r="J175" s="9"/>
      <c r="K175" s="9"/>
      <c r="L175" s="9"/>
      <c r="M175" s="10"/>
      <c r="N175" s="11"/>
      <c r="O175" s="11"/>
      <c r="P175" s="12"/>
      <c r="Q175" s="12"/>
      <c r="R175" s="3"/>
      <c r="S175" s="13"/>
    </row>
    <row r="176" spans="1:19" s="6" customFormat="1" ht="24" customHeight="1">
      <c r="A176" s="7"/>
      <c r="B176" s="7"/>
      <c r="C176" s="7"/>
      <c r="D176" s="7"/>
      <c r="E176" s="7"/>
      <c r="F176" s="7"/>
      <c r="G176" s="8"/>
      <c r="H176" s="9"/>
      <c r="I176" s="9"/>
      <c r="J176" s="9"/>
      <c r="K176" s="9"/>
      <c r="L176" s="9"/>
      <c r="M176" s="10"/>
      <c r="N176" s="11"/>
      <c r="O176" s="11"/>
      <c r="P176" s="12"/>
      <c r="Q176" s="12"/>
      <c r="R176" s="3"/>
      <c r="S176" s="13"/>
    </row>
    <row r="177" spans="1:19" s="6" customFormat="1" ht="24" customHeight="1">
      <c r="A177" s="7"/>
      <c r="B177" s="7"/>
      <c r="C177" s="7"/>
      <c r="D177" s="7"/>
      <c r="E177" s="7"/>
      <c r="F177" s="7"/>
      <c r="G177" s="8"/>
      <c r="H177" s="9"/>
      <c r="I177" s="9"/>
      <c r="J177" s="9"/>
      <c r="K177" s="9"/>
      <c r="L177" s="9"/>
      <c r="M177" s="10"/>
      <c r="N177" s="11"/>
      <c r="O177" s="11"/>
      <c r="P177" s="12"/>
      <c r="Q177" s="12"/>
      <c r="R177" s="3"/>
      <c r="S177" s="13"/>
    </row>
    <row r="178" spans="1:19" s="6" customFormat="1" ht="24" customHeight="1">
      <c r="A178" s="7"/>
      <c r="B178" s="7"/>
      <c r="C178" s="7"/>
      <c r="D178" s="7"/>
      <c r="E178" s="7"/>
      <c r="F178" s="7"/>
      <c r="G178" s="8"/>
      <c r="H178" s="9"/>
      <c r="I178" s="9"/>
      <c r="J178" s="9"/>
      <c r="K178" s="9"/>
      <c r="L178" s="9"/>
      <c r="M178" s="10"/>
      <c r="N178" s="11"/>
      <c r="O178" s="11"/>
      <c r="P178" s="12"/>
      <c r="Q178" s="12"/>
      <c r="R178" s="3"/>
      <c r="S178" s="13"/>
    </row>
    <row r="179" spans="1:19" s="6" customFormat="1" ht="24" customHeight="1">
      <c r="A179" s="7"/>
      <c r="B179" s="7"/>
      <c r="C179" s="7"/>
      <c r="D179" s="7"/>
      <c r="E179" s="7"/>
      <c r="F179" s="7"/>
      <c r="G179" s="8"/>
      <c r="H179" s="9"/>
      <c r="I179" s="9"/>
      <c r="J179" s="9"/>
      <c r="K179" s="9"/>
      <c r="L179" s="9"/>
      <c r="M179" s="10"/>
      <c r="N179" s="11"/>
      <c r="O179" s="11"/>
      <c r="P179" s="12"/>
      <c r="Q179" s="12"/>
      <c r="R179" s="3"/>
      <c r="S179" s="13"/>
    </row>
    <row r="180" spans="1:19" s="6" customFormat="1" ht="24" customHeight="1">
      <c r="A180" s="7"/>
      <c r="B180" s="7"/>
      <c r="C180" s="7"/>
      <c r="D180" s="7"/>
      <c r="E180" s="7"/>
      <c r="F180" s="7"/>
      <c r="G180" s="8"/>
      <c r="H180" s="9"/>
      <c r="I180" s="9"/>
      <c r="J180" s="9"/>
      <c r="K180" s="9"/>
      <c r="L180" s="9"/>
      <c r="M180" s="10"/>
      <c r="N180" s="11"/>
      <c r="O180" s="11"/>
      <c r="P180" s="12"/>
      <c r="Q180" s="12"/>
      <c r="R180" s="3"/>
      <c r="S180" s="13"/>
    </row>
    <row r="182" spans="1:19" s="6" customFormat="1" ht="24" customHeight="1">
      <c r="A182" s="7"/>
      <c r="B182" s="7"/>
      <c r="C182" s="7"/>
      <c r="D182" s="7"/>
      <c r="E182" s="7"/>
      <c r="F182" s="7"/>
      <c r="G182" s="8"/>
      <c r="H182" s="9"/>
      <c r="I182" s="9"/>
      <c r="J182" s="9"/>
      <c r="K182" s="9"/>
      <c r="L182" s="9"/>
      <c r="M182" s="10"/>
      <c r="N182" s="11"/>
      <c r="O182" s="11"/>
      <c r="P182" s="12"/>
      <c r="Q182" s="12"/>
      <c r="R182" s="3"/>
      <c r="S182" s="13"/>
    </row>
    <row r="183" spans="1:19" s="6" customFormat="1" ht="24" customHeight="1">
      <c r="A183" s="7"/>
      <c r="B183" s="7"/>
      <c r="C183" s="7"/>
      <c r="D183" s="7"/>
      <c r="E183" s="7"/>
      <c r="F183" s="7"/>
      <c r="G183" s="8"/>
      <c r="H183" s="9"/>
      <c r="I183" s="9"/>
      <c r="J183" s="9"/>
      <c r="K183" s="9"/>
      <c r="L183" s="9"/>
      <c r="M183" s="10"/>
      <c r="N183" s="11"/>
      <c r="O183" s="11"/>
      <c r="P183" s="12"/>
      <c r="Q183" s="12"/>
      <c r="R183" s="3"/>
      <c r="S183" s="13"/>
    </row>
    <row r="184" spans="1:19" s="6" customFormat="1" ht="24" customHeight="1">
      <c r="A184" s="7"/>
      <c r="B184" s="7"/>
      <c r="C184" s="7"/>
      <c r="D184" s="7"/>
      <c r="E184" s="7"/>
      <c r="F184" s="7"/>
      <c r="G184" s="8"/>
      <c r="H184" s="9"/>
      <c r="I184" s="9"/>
      <c r="J184" s="9"/>
      <c r="K184" s="9"/>
      <c r="L184" s="9"/>
      <c r="M184" s="10"/>
      <c r="N184" s="11"/>
      <c r="O184" s="11"/>
      <c r="P184" s="12"/>
      <c r="Q184" s="12"/>
      <c r="R184" s="3"/>
      <c r="S184" s="13"/>
    </row>
    <row r="185" spans="1:19" s="6" customFormat="1" ht="24" customHeight="1">
      <c r="A185" s="7"/>
      <c r="B185" s="7"/>
      <c r="C185" s="7"/>
      <c r="D185" s="7"/>
      <c r="E185" s="7"/>
      <c r="F185" s="7"/>
      <c r="G185" s="8"/>
      <c r="H185" s="9"/>
      <c r="I185" s="9"/>
      <c r="J185" s="9"/>
      <c r="K185" s="9"/>
      <c r="L185" s="9"/>
      <c r="M185" s="10"/>
      <c r="N185" s="11"/>
      <c r="O185" s="11"/>
      <c r="P185" s="12"/>
      <c r="Q185" s="12"/>
      <c r="R185" s="3"/>
      <c r="S185" s="13"/>
    </row>
    <row r="186" spans="1:19" s="6" customFormat="1" ht="24" customHeight="1">
      <c r="A186" s="7"/>
      <c r="B186" s="7"/>
      <c r="C186" s="7"/>
      <c r="D186" s="7"/>
      <c r="E186" s="7"/>
      <c r="F186" s="7"/>
      <c r="G186" s="8"/>
      <c r="H186" s="9"/>
      <c r="I186" s="9"/>
      <c r="J186" s="9"/>
      <c r="K186" s="9"/>
      <c r="L186" s="9"/>
      <c r="M186" s="10"/>
      <c r="N186" s="11"/>
      <c r="O186" s="11"/>
      <c r="P186" s="12"/>
      <c r="Q186" s="12"/>
      <c r="R186" s="3"/>
      <c r="S186" s="13"/>
    </row>
    <row r="187" spans="1:19" s="6" customFormat="1" ht="24" customHeight="1">
      <c r="A187" s="7"/>
      <c r="B187" s="7"/>
      <c r="C187" s="7"/>
      <c r="D187" s="7"/>
      <c r="E187" s="7"/>
      <c r="F187" s="7"/>
      <c r="G187" s="8"/>
      <c r="H187" s="9"/>
      <c r="I187" s="9"/>
      <c r="J187" s="9"/>
      <c r="K187" s="9"/>
      <c r="L187" s="9"/>
      <c r="M187" s="10"/>
      <c r="N187" s="11"/>
      <c r="O187" s="11"/>
      <c r="P187" s="12"/>
      <c r="Q187" s="12"/>
      <c r="R187" s="3"/>
      <c r="S187" s="13"/>
    </row>
    <row r="188" spans="1:19" s="6" customFormat="1" ht="24" customHeight="1">
      <c r="A188" s="7"/>
      <c r="B188" s="7"/>
      <c r="C188" s="7"/>
      <c r="D188" s="7"/>
      <c r="E188" s="7"/>
      <c r="F188" s="7"/>
      <c r="G188" s="8"/>
      <c r="H188" s="9"/>
      <c r="I188" s="9"/>
      <c r="J188" s="9"/>
      <c r="K188" s="9"/>
      <c r="L188" s="9"/>
      <c r="M188" s="10"/>
      <c r="N188" s="11"/>
      <c r="O188" s="11"/>
      <c r="P188" s="12"/>
      <c r="Q188" s="12"/>
      <c r="R188" s="3"/>
      <c r="S188" s="13"/>
    </row>
    <row r="189" spans="1:19" s="6" customFormat="1" ht="24" customHeight="1">
      <c r="A189" s="7"/>
      <c r="B189" s="7"/>
      <c r="C189" s="7"/>
      <c r="D189" s="7"/>
      <c r="E189" s="7"/>
      <c r="F189" s="7"/>
      <c r="G189" s="8"/>
      <c r="H189" s="9"/>
      <c r="I189" s="9"/>
      <c r="J189" s="9"/>
      <c r="K189" s="9"/>
      <c r="L189" s="9"/>
      <c r="M189" s="10"/>
      <c r="N189" s="11"/>
      <c r="O189" s="11"/>
      <c r="P189" s="12"/>
      <c r="Q189" s="12"/>
      <c r="R189" s="3"/>
      <c r="S189" s="13"/>
    </row>
    <row r="190" spans="1:19" s="6" customFormat="1" ht="24" customHeight="1">
      <c r="A190" s="7"/>
      <c r="B190" s="7"/>
      <c r="C190" s="7"/>
      <c r="D190" s="7"/>
      <c r="E190" s="7"/>
      <c r="F190" s="7"/>
      <c r="G190" s="8"/>
      <c r="H190" s="9"/>
      <c r="I190" s="9"/>
      <c r="J190" s="9"/>
      <c r="K190" s="9"/>
      <c r="L190" s="9"/>
      <c r="M190" s="10"/>
      <c r="N190" s="11"/>
      <c r="O190" s="11"/>
      <c r="P190" s="12"/>
      <c r="Q190" s="12"/>
      <c r="R190" s="3"/>
      <c r="S190" s="13"/>
    </row>
    <row r="191" spans="1:19" s="6" customFormat="1" ht="24" customHeight="1">
      <c r="A191" s="7"/>
      <c r="B191" s="7"/>
      <c r="C191" s="7"/>
      <c r="D191" s="7"/>
      <c r="E191" s="7"/>
      <c r="F191" s="7"/>
      <c r="G191" s="8"/>
      <c r="H191" s="9"/>
      <c r="I191" s="9"/>
      <c r="J191" s="9"/>
      <c r="K191" s="9"/>
      <c r="L191" s="9"/>
      <c r="M191" s="10"/>
      <c r="N191" s="11"/>
      <c r="O191" s="11"/>
      <c r="P191" s="12"/>
      <c r="Q191" s="12"/>
      <c r="R191" s="3"/>
      <c r="S191" s="13"/>
    </row>
  </sheetData>
  <sheetProtection/>
  <mergeCells count="175">
    <mergeCell ref="A120:A123"/>
    <mergeCell ref="B120:B123"/>
    <mergeCell ref="C120:C123"/>
    <mergeCell ref="D120:D123"/>
    <mergeCell ref="D116:D119"/>
    <mergeCell ref="E116:E119"/>
    <mergeCell ref="E120:E123"/>
    <mergeCell ref="F120:F123"/>
    <mergeCell ref="A63:A66"/>
    <mergeCell ref="B67:B70"/>
    <mergeCell ref="B63:B66"/>
    <mergeCell ref="A84:A87"/>
    <mergeCell ref="F88:F91"/>
    <mergeCell ref="F96:F99"/>
    <mergeCell ref="F92:F95"/>
    <mergeCell ref="A104:A107"/>
    <mergeCell ref="B104:B107"/>
    <mergeCell ref="A100:A103"/>
    <mergeCell ref="B100:B103"/>
    <mergeCell ref="A92:A95"/>
    <mergeCell ref="A96:A99"/>
    <mergeCell ref="C88:C91"/>
    <mergeCell ref="F71:F74"/>
    <mergeCell ref="F67:F70"/>
    <mergeCell ref="E67:E70"/>
    <mergeCell ref="E63:E66"/>
    <mergeCell ref="B59:B62"/>
    <mergeCell ref="D92:D95"/>
    <mergeCell ref="A79:F82"/>
    <mergeCell ref="F63:F66"/>
    <mergeCell ref="A88:A91"/>
    <mergeCell ref="A67:A70"/>
    <mergeCell ref="A75:F78"/>
    <mergeCell ref="B84:B87"/>
    <mergeCell ref="F84:F87"/>
    <mergeCell ref="D88:D91"/>
    <mergeCell ref="C26:C29"/>
    <mergeCell ref="C30:C33"/>
    <mergeCell ref="D30:D33"/>
    <mergeCell ref="C63:C66"/>
    <mergeCell ref="D63:D66"/>
    <mergeCell ref="C55:C58"/>
    <mergeCell ref="C67:C70"/>
    <mergeCell ref="D67:D70"/>
    <mergeCell ref="D84:D87"/>
    <mergeCell ref="C84:C87"/>
    <mergeCell ref="A1:R1"/>
    <mergeCell ref="B51:B54"/>
    <mergeCell ref="C51:C54"/>
    <mergeCell ref="D51:D54"/>
    <mergeCell ref="E51:E54"/>
    <mergeCell ref="F43:F46"/>
    <mergeCell ref="B47:B50"/>
    <mergeCell ref="F30:F33"/>
    <mergeCell ref="A26:A29"/>
    <mergeCell ref="B30:B33"/>
    <mergeCell ref="A59:A62"/>
    <mergeCell ref="A151:F154"/>
    <mergeCell ref="B43:B46"/>
    <mergeCell ref="A47:A50"/>
    <mergeCell ref="E43:E46"/>
    <mergeCell ref="D59:D62"/>
    <mergeCell ref="D55:D58"/>
    <mergeCell ref="D47:D50"/>
    <mergeCell ref="F55:F58"/>
    <mergeCell ref="E104:E107"/>
    <mergeCell ref="A51:A54"/>
    <mergeCell ref="A55:A58"/>
    <mergeCell ref="C47:C50"/>
    <mergeCell ref="B55:B58"/>
    <mergeCell ref="D18:D21"/>
    <mergeCell ref="D14:D17"/>
    <mergeCell ref="E26:E29"/>
    <mergeCell ref="D26:D29"/>
    <mergeCell ref="F22:F25"/>
    <mergeCell ref="A22:A25"/>
    <mergeCell ref="B22:B25"/>
    <mergeCell ref="C22:C25"/>
    <mergeCell ref="E22:E25"/>
    <mergeCell ref="F26:F29"/>
    <mergeCell ref="A30:A33"/>
    <mergeCell ref="D43:D46"/>
    <mergeCell ref="A43:A46"/>
    <mergeCell ref="C43:C46"/>
    <mergeCell ref="A34:F37"/>
    <mergeCell ref="A38:F41"/>
    <mergeCell ref="A42:R42"/>
    <mergeCell ref="B26:B29"/>
    <mergeCell ref="E30:E33"/>
    <mergeCell ref="A18:A21"/>
    <mergeCell ref="D3:D4"/>
    <mergeCell ref="F10:F13"/>
    <mergeCell ref="F47:F50"/>
    <mergeCell ref="B18:B21"/>
    <mergeCell ref="E14:E17"/>
    <mergeCell ref="F14:F17"/>
    <mergeCell ref="E18:E21"/>
    <mergeCell ref="C18:C21"/>
    <mergeCell ref="F18:F21"/>
    <mergeCell ref="G3:G4"/>
    <mergeCell ref="B10:B13"/>
    <mergeCell ref="C59:C62"/>
    <mergeCell ref="E47:E50"/>
    <mergeCell ref="B14:B17"/>
    <mergeCell ref="F51:F54"/>
    <mergeCell ref="E59:E62"/>
    <mergeCell ref="F59:F62"/>
    <mergeCell ref="D10:D13"/>
    <mergeCell ref="F6:F9"/>
    <mergeCell ref="A2:R2"/>
    <mergeCell ref="N3:R3"/>
    <mergeCell ref="D6:D9"/>
    <mergeCell ref="A5:R5"/>
    <mergeCell ref="H3:M3"/>
    <mergeCell ref="E3:E4"/>
    <mergeCell ref="F3:F4"/>
    <mergeCell ref="C3:C4"/>
    <mergeCell ref="A3:A4"/>
    <mergeCell ref="B3:B4"/>
    <mergeCell ref="E10:E13"/>
    <mergeCell ref="E6:E9"/>
    <mergeCell ref="A14:A17"/>
    <mergeCell ref="A83:R83"/>
    <mergeCell ref="D22:D25"/>
    <mergeCell ref="C14:C17"/>
    <mergeCell ref="A71:A74"/>
    <mergeCell ref="A6:A9"/>
    <mergeCell ref="B6:B9"/>
    <mergeCell ref="C6:C9"/>
    <mergeCell ref="C10:C13"/>
    <mergeCell ref="A10:A13"/>
    <mergeCell ref="C104:C107"/>
    <mergeCell ref="D104:D107"/>
    <mergeCell ref="B71:B74"/>
    <mergeCell ref="C71:C74"/>
    <mergeCell ref="D71:D74"/>
    <mergeCell ref="C100:C103"/>
    <mergeCell ref="C96:C99"/>
    <mergeCell ref="B88:B91"/>
    <mergeCell ref="A144:F147"/>
    <mergeCell ref="A136:F139"/>
    <mergeCell ref="F108:F111"/>
    <mergeCell ref="A108:A111"/>
    <mergeCell ref="A112:A115"/>
    <mergeCell ref="B108:B111"/>
    <mergeCell ref="C108:C111"/>
    <mergeCell ref="D108:D111"/>
    <mergeCell ref="B112:B115"/>
    <mergeCell ref="C112:C115"/>
    <mergeCell ref="D112:D115"/>
    <mergeCell ref="A140:F143"/>
    <mergeCell ref="A124:F127"/>
    <mergeCell ref="A132:F135"/>
    <mergeCell ref="A128:F131"/>
    <mergeCell ref="F112:F115"/>
    <mergeCell ref="F116:F119"/>
    <mergeCell ref="A116:A119"/>
    <mergeCell ref="B116:B119"/>
    <mergeCell ref="C116:C119"/>
    <mergeCell ref="E55:E58"/>
    <mergeCell ref="E112:E115"/>
    <mergeCell ref="E71:E74"/>
    <mergeCell ref="E108:E111"/>
    <mergeCell ref="E88:E91"/>
    <mergeCell ref="E100:E103"/>
    <mergeCell ref="E84:E87"/>
    <mergeCell ref="E96:E99"/>
    <mergeCell ref="E92:E95"/>
    <mergeCell ref="F104:F107"/>
    <mergeCell ref="F100:F103"/>
    <mergeCell ref="D96:D99"/>
    <mergeCell ref="B92:B95"/>
    <mergeCell ref="B96:B99"/>
    <mergeCell ref="D100:D103"/>
    <mergeCell ref="C92:C95"/>
  </mergeCells>
  <printOptions horizontalCentered="1"/>
  <pageMargins left="0.3937007874015748" right="0.3937007874015748" top="0.3937007874015748" bottom="0.3937007874015748" header="0" footer="0"/>
  <pageSetup firstPageNumber="1" useFirstPageNumber="1" fitToHeight="0" horizontalDpi="600" verticalDpi="600" orientation="landscape" paperSize="9" scale="35" r:id="rId1"/>
  <rowBreaks count="1" manualBreakCount="1">
    <brk id="5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ekonomic</cp:lastModifiedBy>
  <cp:lastPrinted>2019-09-11T09:57:39Z</cp:lastPrinted>
  <dcterms:created xsi:type="dcterms:W3CDTF">1996-10-08T23:32:33Z</dcterms:created>
  <dcterms:modified xsi:type="dcterms:W3CDTF">2019-10-21T06:02:18Z</dcterms:modified>
  <cp:category/>
  <cp:version/>
  <cp:contentType/>
  <cp:contentStatus/>
</cp:coreProperties>
</file>